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siasd11r\Downloads\"/>
    </mc:Choice>
  </mc:AlternateContent>
  <xr:revisionPtr revIDLastSave="0" documentId="13_ncr:1_{25FC2FE2-7A8B-442C-B0B4-47B4FFBB6F10}" xr6:coauthVersionLast="47" xr6:coauthVersionMax="47" xr10:uidLastSave="{00000000-0000-0000-0000-000000000000}"/>
  <bookViews>
    <workbookView xWindow="-108" yWindow="-108" windowWidth="23256" windowHeight="12456" xr2:uid="{00000000-000D-0000-FFFF-FFFF00000000}"/>
  </bookViews>
  <sheets>
    <sheet name="Mode d'emploi" sheetId="12" r:id="rId1"/>
    <sheet name="Questionnaire" sheetId="2" r:id="rId2"/>
    <sheet name="Questionnaire pour envoi PP" sheetId="11" r:id="rId3"/>
    <sheet name="Variables" sheetId="13" r:id="rId4"/>
    <sheet name="Donnée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7" i="5" l="1"/>
  <c r="CG16" i="5"/>
  <c r="CG17" i="5"/>
  <c r="CG18" i="5"/>
  <c r="CG19" i="5"/>
  <c r="CG20" i="5"/>
  <c r="CG21" i="5"/>
  <c r="CG22" i="5"/>
  <c r="CG23" i="5"/>
  <c r="CG24" i="5"/>
  <c r="CG25" i="5"/>
  <c r="CG26" i="5"/>
  <c r="CG27" i="5"/>
  <c r="CG9" i="5"/>
  <c r="CG5" i="5"/>
  <c r="CJ12" i="5"/>
  <c r="CJ16" i="5"/>
  <c r="CJ17" i="5"/>
  <c r="CJ18" i="5"/>
  <c r="CJ19" i="5"/>
  <c r="CJ20" i="5"/>
  <c r="CJ21" i="5"/>
  <c r="CJ22" i="5"/>
  <c r="CJ23" i="5"/>
  <c r="CJ24" i="5"/>
  <c r="CJ25" i="5"/>
  <c r="CJ26" i="5"/>
  <c r="CJ27" i="5"/>
  <c r="CI11" i="5"/>
  <c r="CI12" i="5"/>
  <c r="CI13" i="5"/>
  <c r="CI16" i="5"/>
  <c r="CI18" i="5"/>
  <c r="CI19" i="5"/>
  <c r="CI20" i="5"/>
  <c r="CI21" i="5"/>
  <c r="CI22" i="5"/>
  <c r="CI23" i="5"/>
  <c r="CI24" i="5"/>
  <c r="CI25" i="5"/>
  <c r="CI26" i="5"/>
  <c r="CI27" i="5"/>
  <c r="CG11" i="5"/>
  <c r="CJ11" i="5"/>
  <c r="AV18" i="5"/>
  <c r="AV19" i="5"/>
  <c r="AV20" i="5"/>
  <c r="AV21" i="5"/>
  <c r="AV22" i="5"/>
  <c r="AV23" i="5"/>
  <c r="AV24" i="5"/>
  <c r="AV25" i="5"/>
  <c r="AV26" i="5"/>
  <c r="AV27" i="5"/>
  <c r="CJ7" i="5"/>
  <c r="CL7" i="5" s="1"/>
  <c r="CI8" i="5"/>
  <c r="AU18" i="5"/>
  <c r="AU19" i="5"/>
  <c r="AU20" i="5"/>
  <c r="AU21" i="5"/>
  <c r="AU22" i="5"/>
  <c r="AU23" i="5"/>
  <c r="AU24" i="5"/>
  <c r="AU25" i="5"/>
  <c r="AU26" i="5"/>
  <c r="AU27" i="5"/>
  <c r="CJ6" i="5"/>
  <c r="CI5" i="5"/>
  <c r="CJ5" i="5"/>
  <c r="CL12" i="5" l="1"/>
  <c r="CK8" i="5"/>
  <c r="CN8" i="5" s="1"/>
  <c r="CP8" i="5" s="1"/>
  <c r="CK11" i="5"/>
  <c r="CK5" i="5"/>
  <c r="CK27" i="5"/>
  <c r="CK26" i="5"/>
  <c r="CK25" i="5"/>
  <c r="CK24" i="5"/>
  <c r="CK23" i="5"/>
  <c r="CK22" i="5"/>
  <c r="CK21" i="5"/>
  <c r="CK20" i="5"/>
  <c r="CK19" i="5"/>
  <c r="CK18" i="5"/>
  <c r="CK17" i="5"/>
  <c r="CK16" i="5"/>
  <c r="CN16" i="5" s="1"/>
  <c r="CP16" i="5" s="1"/>
  <c r="CM16" i="5"/>
  <c r="CI6" i="5"/>
  <c r="CG6" i="5"/>
  <c r="CK6" i="5" s="1"/>
  <c r="CN6" i="5" s="1"/>
  <c r="CP6" i="5" s="1"/>
  <c r="CG7" i="5"/>
  <c r="CG10" i="5"/>
  <c r="CI10" i="5"/>
  <c r="CI9" i="5"/>
  <c r="CK9" i="5" s="1"/>
  <c r="CL16" i="5"/>
  <c r="CL6" i="5"/>
  <c r="CL5" i="5"/>
  <c r="CG12" i="5"/>
  <c r="CJ14" i="5"/>
  <c r="CJ13" i="5"/>
  <c r="CL13" i="5" s="1"/>
  <c r="CI15" i="5"/>
  <c r="CI14" i="5"/>
  <c r="CL14" i="5" s="1"/>
  <c r="CG14" i="5"/>
  <c r="CJ8" i="5"/>
  <c r="CL8" i="5" s="1"/>
  <c r="CJ10" i="5"/>
  <c r="CJ9" i="5"/>
  <c r="CG13" i="5"/>
  <c r="CG15" i="5"/>
  <c r="CJ15" i="5"/>
  <c r="CM8" i="5" l="1"/>
  <c r="CK15" i="5"/>
  <c r="CN15" i="5" s="1"/>
  <c r="CP15" i="5" s="1"/>
  <c r="CL9" i="5"/>
  <c r="CL10" i="5"/>
  <c r="CK13" i="5"/>
  <c r="CK14" i="5"/>
  <c r="CK12" i="5"/>
  <c r="CN9" i="5"/>
  <c r="CP9" i="5" s="1"/>
  <c r="CM9" i="5"/>
  <c r="CK10" i="5"/>
  <c r="CN10" i="5" s="1"/>
  <c r="CP10" i="5" s="1"/>
  <c r="CK7" i="5"/>
  <c r="CN17" i="5"/>
  <c r="CP17" i="5" s="1"/>
  <c r="CM17" i="5"/>
  <c r="CN18" i="5"/>
  <c r="CL18" i="5"/>
  <c r="CM18" i="5"/>
  <c r="CN19" i="5"/>
  <c r="CL19" i="5"/>
  <c r="CM19" i="5"/>
  <c r="CN20" i="5"/>
  <c r="CL20" i="5"/>
  <c r="CM20" i="5"/>
  <c r="CN21" i="5"/>
  <c r="CL21" i="5"/>
  <c r="CM21" i="5"/>
  <c r="CN22" i="5"/>
  <c r="CL22" i="5"/>
  <c r="CM22" i="5"/>
  <c r="CN23" i="5"/>
  <c r="CL23" i="5"/>
  <c r="CM23" i="5"/>
  <c r="CN24" i="5"/>
  <c r="CL24" i="5"/>
  <c r="CM24" i="5"/>
  <c r="CN25" i="5"/>
  <c r="CL25" i="5"/>
  <c r="CM25" i="5"/>
  <c r="CN26" i="5"/>
  <c r="CL26" i="5"/>
  <c r="CM26" i="5"/>
  <c r="CN27" i="5"/>
  <c r="CL27" i="5"/>
  <c r="CM27" i="5"/>
  <c r="CN5" i="5"/>
  <c r="CP5" i="5" s="1"/>
  <c r="CM5" i="5"/>
  <c r="CN11" i="5"/>
  <c r="CP11" i="5" s="1"/>
  <c r="CM11" i="5"/>
  <c r="CM6" i="5"/>
  <c r="CL15" i="5"/>
  <c r="CM10" i="5" l="1"/>
  <c r="CM15" i="5"/>
  <c r="CP27" i="5"/>
  <c r="CO27" i="5"/>
  <c r="CP26" i="5"/>
  <c r="CO26" i="5"/>
  <c r="CP25" i="5"/>
  <c r="CO25" i="5"/>
  <c r="CP24" i="5"/>
  <c r="CO24" i="5"/>
  <c r="CP23" i="5"/>
  <c r="CO23" i="5"/>
  <c r="CP22" i="5"/>
  <c r="CO22" i="5"/>
  <c r="CP21" i="5"/>
  <c r="CO21" i="5"/>
  <c r="CP20" i="5"/>
  <c r="CO20" i="5"/>
  <c r="CP19" i="5"/>
  <c r="CO19" i="5"/>
  <c r="CP18" i="5"/>
  <c r="CO18" i="5"/>
  <c r="CN7" i="5"/>
  <c r="CP7" i="5" s="1"/>
  <c r="CM7" i="5"/>
  <c r="CN12" i="5"/>
  <c r="CP12" i="5" s="1"/>
  <c r="CM12" i="5"/>
  <c r="CN14" i="5"/>
  <c r="CP14" i="5" s="1"/>
  <c r="CM14" i="5"/>
  <c r="CN13" i="5"/>
  <c r="CP13" i="5" s="1"/>
  <c r="CM1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tc={5CA22D51-95CC-4304-8B7C-96C79B6EAC32}</author>
    <author>tc={01CBBE32-17CF-49CF-BDF3-C44896B16636}</author>
    <author>tc={74652E40-9CFD-41E5-A27B-F52AF2530297}</author>
    <author>tc={22C97FED-E444-455F-BF2D-96BD03B5946D}</author>
    <author>Victoria PRAT</author>
    <author>tc={33BB599C-BB5E-4352-8514-A6BED522E36E}</author>
    <author>tc={2AB34692-3E2B-4FEC-8742-FF621466D350}</author>
    <author>tc={E9AD9074-3D87-46B3-BACD-FCDC9C11ACA3}</author>
    <author>tc={BFCBA83F-CEEE-4D83-86FC-340DF087F10F}</author>
    <author>tc={5FBA28B4-222B-4D42-B017-8F4CE2B5CFEB}</author>
    <author>tc={08262448-B87E-43FB-8C51-28D623F3EA49}</author>
    <author>tc={0E88C5B9-3577-438A-957B-799B66198EE2}</author>
    <author>tc={CA5E7DDF-5E37-4638-A989-2D354857B123}</author>
    <author>tc={6E91630C-889E-4D1E-AC29-1040B50E6393}</author>
    <author>tc={C85ECEC4-3A3E-4F71-A682-BECB04EE6195}</author>
    <author>tc={3888C932-153B-4F0F-BBE1-A2F97B4E0F27}</author>
    <author>tc={BABF75D3-65EA-4CE3-823A-7C11A73251B8}</author>
    <author>tc={970F32D3-6323-477C-8C96-7B4216B8D982}</author>
    <author>tc={E10AF2D5-EC7A-4574-BBBB-1625F7199AA8}</author>
    <author>tc={8BE4AF4D-F48A-4526-AB36-DF832F072C70}</author>
    <author>tc={9E1C4A78-9D15-42C8-AD11-D08E67398C8F}</author>
    <author>tc={DA995898-2F96-422B-85BA-51238D4667C8}</author>
  </authors>
  <commentList>
    <comment ref="P4" authorId="0" shapeId="0" xr:uid="{5CA22D51-95CC-4304-8B7C-96C79B6EAC3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(emprunts + investissement perso)</t>
      </text>
    </comment>
    <comment ref="U4" authorId="1" shapeId="0" xr:uid="{01CBBE32-17CF-49CF-BDF3-C44896B1663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kg ou en nbr de barquettes</t>
      </text>
    </comment>
    <comment ref="AV4" authorId="2" shapeId="0" xr:uid="{74652E40-9CFD-41E5-A27B-F52AF253029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masse totale n'est pas toujours calculée par la somme des masses par produit car on n'a pas toujours le détail ou la place de mettre le détail de chaque culture</t>
      </text>
    </comment>
    <comment ref="CL5" authorId="3" shapeId="0" xr:uid="{22C97FED-E444-455F-BF2D-96BD03B5946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EBE faux donc indicateurs aussi mais intéressant à calculer plus tard ?</t>
      </text>
    </comment>
    <comment ref="N6" authorId="4" shapeId="0" xr:uid="{B8D8E8A2-2397-4743-B8DD-BC5ABE6E0FBA}">
      <text>
        <r>
          <rPr>
            <sz val="11"/>
            <color theme="1"/>
            <rFont val="Aptos Narrow"/>
            <family val="2"/>
            <scheme val="minor"/>
          </rPr>
          <t>Victoria PRAT:
dont 200m² de serre et 45m² d'algeko</t>
        </r>
      </text>
    </comment>
    <comment ref="AX8" authorId="4" shapeId="0" xr:uid="{1B9BE90E-522B-42AA-82FE-B158E0CBB0A1}">
      <text>
        <r>
          <rPr>
            <sz val="11"/>
            <color theme="1"/>
            <rFont val="Aptos Narrow"/>
            <family val="2"/>
            <scheme val="minor"/>
          </rPr>
          <t>Victoria PRAT:
objectif (non atteint) de 900kg de champi produits et vendus par mois en moyenne sur l'année</t>
        </r>
      </text>
    </comment>
    <comment ref="BZ8" authorId="5" shapeId="0" xr:uid="{33BB599C-BB5E-4352-8514-A6BED522E36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comprend la matière première de création du substrat (7560) + le prix de l'ensemencement des sacs (10800)</t>
      </text>
    </comment>
    <comment ref="BH9" authorId="6" shapeId="0" xr:uid="{2AB34692-3E2B-4FEC-8742-FF621466D35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comprend entretien + péage + gazoil</t>
      </text>
    </comment>
    <comment ref="BD11" authorId="7" shapeId="0" xr:uid="{E9AD9074-3D87-46B3-BACD-FCDC9C11ACA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subventions fonctionnement + ville de rennes + espace d'entraide
</t>
      </text>
    </comment>
    <comment ref="BS11" authorId="8" shapeId="0" xr:uid="{BFCBA83F-CEEE-4D83-86FC-340DF087F10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2 salariés + 1 service civique</t>
      </text>
    </comment>
    <comment ref="P13" authorId="9" shapeId="0" xr:uid="{5FBA28B4-222B-4D42-B017-8F4CE2B5CFE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investissement matériel (dans l'ordre)  : composteur électromécanique, broyeur, matériel esp verts, vélo électrique avec remorque, véhicule électrique spécial esp verts, matos divers manuel jardinage</t>
      </text>
    </comment>
    <comment ref="V13" authorId="10" shapeId="0" xr:uid="{08262448-B87E-43FB-8C51-28D623F3EA4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moyenne, total du CA issu de la vente de légumes = 22800€</t>
      </text>
    </comment>
    <comment ref="AX13" authorId="11" shapeId="0" xr:uid="{0E88C5B9-3577-438A-957B-799B66198EE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MARAICHAGE + AMAP + PEPINIERE</t>
      </text>
    </comment>
    <comment ref="AY13" authorId="12" shapeId="0" xr:uid="{CA5E7DDF-5E37-4638-A989-2D354857B12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COMPOST --&gt; mettre ds prestation de service car pas revendu mais juste récolté</t>
      </text>
    </comment>
    <comment ref="BC13" authorId="13" shapeId="0" xr:uid="{6E91630C-889E-4D1E-AC29-1040B50E639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ESP VERTS + LIVRAISONS BLANCHISSERIE + COMPOST (service car juste récolté puis consommé sur place)</t>
      </text>
    </comment>
    <comment ref="BT13" authorId="14" shapeId="0" xr:uid="{C85ECEC4-3A3E-4F71-A682-BECB04EE619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URSSAF</t>
      </text>
    </comment>
    <comment ref="CJ14" authorId="15" shapeId="0" xr:uid="{3888C932-153B-4F0F-BBE1-A2F97B4E0F2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"budget annuel pour le maraîchage de 800k toutes charges comprises"</t>
      </text>
    </comment>
    <comment ref="BZ15" authorId="16" shapeId="0" xr:uid="{BABF75D3-65EA-4CE3-823A-7C11A73251B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comprend substrat + livraison du substrat</t>
      </text>
    </comment>
    <comment ref="BB16" authorId="17" shapeId="0" xr:uid="{970F32D3-6323-477C-8C96-7B4216B8D98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ateliers + produits dérivés (kit champi, livre de recettes)</t>
      </text>
    </comment>
    <comment ref="BX16" authorId="18" shapeId="0" xr:uid="{E10AF2D5-EC7A-4574-BBBB-1625F7199AA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adhésions réseau AU et local</t>
      </text>
    </comment>
    <comment ref="BZ16" authorId="19" shapeId="0" xr:uid="{8BE4AF4D-F48A-4526-AB36-DF832F072C7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substrat acheté 23k+9k tsport + substrat fait maison 30k (matière première + énergie)</t>
      </text>
    </comment>
    <comment ref="CE16" authorId="20" shapeId="0" xr:uid="{9E1C4A78-9D15-42C8-AD11-D08E67398C8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sous traitance conserverie 11k + couts de production produits dérivés 3k</t>
      </text>
    </comment>
    <comment ref="BU17" authorId="21" shapeId="0" xr:uid="{DA995898-2F96-422B-85BA-51238D4667C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mise en canette</t>
      </text>
    </comment>
  </commentList>
</comments>
</file>

<file path=xl/sharedStrings.xml><?xml version="1.0" encoding="utf-8"?>
<sst xmlns="http://schemas.openxmlformats.org/spreadsheetml/2006/main" count="744" uniqueCount="345">
  <si>
    <t>Avant l'entretien : envoyer le questionnaire de la feuille "Questionnaire envoi pour PP" pour qu'ils puissent se préparer aux questions
Ne pas prendre de notes dans ce document --&gt; copier le questionnaire dans un nouvel excel pour la prise de note et nommer le fichier "AURORE TYPO Nom de la ferme" et remplacer TYPO par INSER pour le maraichage en insertion, MP pour les micro-pousses, CHAMPI pour les champignonnières, FLORI pour la floriculture, HYDRO pour l'hydroponie</t>
  </si>
  <si>
    <t>Entretiens de 2h à l'aide du questionnaire (l'envoyer en amont du rendez-vous par mail --&gt; feuille "Questionnaire pour envoi PP")</t>
  </si>
  <si>
    <t xml:space="preserve">Entretiens en visio ou sur place à la ferme </t>
  </si>
  <si>
    <t xml:space="preserve">Après l'entretien : relecture des notes et saisie des données dans la feuille "Analyse". Ne pas hésiter à ajouter des commentaires lorsque les données saisies ont des spécificités ou pour préciser ce qu'elles représentent
Pour savoir dans quelles unités sont chacun des critères, se reporter à la feuille "Variables" </t>
  </si>
  <si>
    <t>Après la saisie des données brutes on peut produire les références technico-économiques et les reporter dans la feuille du type correspondant</t>
  </si>
  <si>
    <t xml:space="preserve">Entretien réalisé par : 
Date : 
Documents reçus ? </t>
  </si>
  <si>
    <t>N°</t>
  </si>
  <si>
    <t>Thématique</t>
  </si>
  <si>
    <t>Question</t>
  </si>
  <si>
    <t xml:space="preserve">Question de relance </t>
  </si>
  <si>
    <t>Info recherchée</t>
  </si>
  <si>
    <t>Réponse</t>
  </si>
  <si>
    <t xml:space="preserve">Partie 1 : Caractéristiques de la ferme et fonctionnement </t>
  </si>
  <si>
    <t>1.1.1</t>
  </si>
  <si>
    <t>Récit</t>
  </si>
  <si>
    <t xml:space="preserve">Est-ce que vous pouvez me raconter votre parcours et celui de votre projet ? </t>
  </si>
  <si>
    <t>Comprendre le profil du PP + niveau d'études et diplome agricole</t>
  </si>
  <si>
    <t>1.1.2</t>
  </si>
  <si>
    <t xml:space="preserve">Quand vous êtes vous installé ? Avez vous eu des aides à l'installation (DJA, levées de fonds, appels à projets, AMI) ? </t>
  </si>
  <si>
    <t xml:space="preserve">Quand avez-vous commencé à commercialiser vos produits ? </t>
  </si>
  <si>
    <t>Ancienneté, vitesse de croisière atteinte ou non</t>
  </si>
  <si>
    <t>1.1.3</t>
  </si>
  <si>
    <t xml:space="preserve">Considérez-vous avoir atteint votre vitesse de croisière ? </t>
  </si>
  <si>
    <t>1.2.1</t>
  </si>
  <si>
    <t>Temps de travail</t>
  </si>
  <si>
    <t xml:space="preserve">Combien êtes vous à travailler sur l'exploitation ? </t>
  </si>
  <si>
    <t>Main d'oeuvre</t>
  </si>
  <si>
    <t>1.2.2</t>
  </si>
  <si>
    <t xml:space="preserve">Est-ce que vous pouvez me décrire une semaine type au travail ? </t>
  </si>
  <si>
    <t>Et pour votre/vos salarié(s), bénévoles, services civiques, stagiaires, alternants si vous en avez</t>
  </si>
  <si>
    <t>Répartition du temps de travail</t>
  </si>
  <si>
    <t>--&gt;</t>
  </si>
  <si>
    <t>Semaine type salarié</t>
  </si>
  <si>
    <t xml:space="preserve">Lundi </t>
  </si>
  <si>
    <t>Mardi</t>
  </si>
  <si>
    <t>Mercredi</t>
  </si>
  <si>
    <t>Jeudi</t>
  </si>
  <si>
    <t>Vendredi</t>
  </si>
  <si>
    <t>Samedi</t>
  </si>
  <si>
    <t>Dimanche</t>
  </si>
  <si>
    <t>1.2.3</t>
  </si>
  <si>
    <t xml:space="preserve">Y a t il des pics d'activité notables dans l'année ? </t>
  </si>
  <si>
    <t>1.3.1</t>
  </si>
  <si>
    <t>Matériel</t>
  </si>
  <si>
    <t xml:space="preserve">Quel matériel avez vous acheté à l'installation qui est absolument nécessaire à votre structure ? </t>
  </si>
  <si>
    <t>Est ce que vous seriez capable de m'en donner le prix à l'achat (estimation) ? Avez vous acheté neuf ou d'occasion ?</t>
  </si>
  <si>
    <t xml:space="preserve">Déterminer un coût une fourchette de coût à l'installation  </t>
  </si>
  <si>
    <t xml:space="preserve">Matin </t>
  </si>
  <si>
    <t>1.3.2</t>
  </si>
  <si>
    <t xml:space="preserve">Quel matériel aviez vous déjà sur place lors de l'installation et qui vous a été/vous est utile ? </t>
  </si>
  <si>
    <t>Midi</t>
  </si>
  <si>
    <t>1.3.3</t>
  </si>
  <si>
    <t xml:space="preserve">Avez vous eu besoin de créer/rénover des bâtiments ? </t>
  </si>
  <si>
    <t xml:space="preserve">Quel a été le coût de ces rénovations/constructions ? </t>
  </si>
  <si>
    <t>Aprem</t>
  </si>
  <si>
    <t>1.3.4</t>
  </si>
  <si>
    <t>Avez vous eu des dépenses liées à l'aménagement du site ? (clôtures, viabilisation...)</t>
  </si>
  <si>
    <t xml:space="preserve">Si oui, quel montant cela a-t-il représenté ? </t>
  </si>
  <si>
    <t>1.4.1</t>
  </si>
  <si>
    <t xml:space="preserve">Organisation </t>
  </si>
  <si>
    <t xml:space="preserve">Tenez-vous un calendrier de production et de commercialisation ? </t>
  </si>
  <si>
    <t xml:space="preserve">Estimation de l'envergure de la production et de la commercialisation et vérification de l'adéquation entre le planning et le réel </t>
  </si>
  <si>
    <t>Soir</t>
  </si>
  <si>
    <t>1.4.2</t>
  </si>
  <si>
    <t xml:space="preserve">Pouvez vous me décrire vos itinéraires culturaux ? </t>
  </si>
  <si>
    <t>Déterminer les postes de dépenses (charges opérationnelles) et le niveau d'optimisation de la production</t>
  </si>
  <si>
    <t>1.5.1</t>
  </si>
  <si>
    <t xml:space="preserve">Production </t>
  </si>
  <si>
    <t xml:space="preserve">Quelle est la surface de votre ferme ? </t>
  </si>
  <si>
    <t>Quelles surface cultivez-vous à l'année ? (m²)</t>
  </si>
  <si>
    <t>Rendement au m²</t>
  </si>
  <si>
    <t>Nuit</t>
  </si>
  <si>
    <t>1.5.2</t>
  </si>
  <si>
    <t xml:space="preserve">Que cultivez vous et en quelle quantité ? </t>
  </si>
  <si>
    <t xml:space="preserve">A quel prix le vendez-vous ? </t>
  </si>
  <si>
    <t xml:space="preserve">Rendement et CA au m² </t>
  </si>
  <si>
    <t>1.5.3</t>
  </si>
  <si>
    <t xml:space="preserve">Comment gérez -vous votre irrigation ? </t>
  </si>
  <si>
    <t>Evaluation consommation d'eau</t>
  </si>
  <si>
    <t>1.5.4</t>
  </si>
  <si>
    <t>Quel a été le coût de votre système d'irrigation ?</t>
  </si>
  <si>
    <t>1.5.5</t>
  </si>
  <si>
    <t xml:space="preserve">Sous quelle(s) forme(s) vendez vous vos produits ? (bruts, transformés) </t>
  </si>
  <si>
    <t>Si vous pratiquez la transformation, quelle part de votre production transformez-vous ? Quel a été le prix de vos équipements de transformation ou combien vous vous coûte la transformation de votre production (au kg) ?</t>
  </si>
  <si>
    <t>Déterminer un coût une fourchette de coût à l'installation  (transformation peut coûter cher mais aussi permettre d'avoir accès à des aides)</t>
  </si>
  <si>
    <t>1.6.1</t>
  </si>
  <si>
    <t xml:space="preserve">Commercialisation </t>
  </si>
  <si>
    <t xml:space="preserve">Qui sont vos clients ? Vos modes de commercialisation (vente à la ferme, AMAP, grossiste, restaurateurs, livraison, magasins spécialisés...) ? </t>
  </si>
  <si>
    <t xml:space="preserve">Quels pourcentage représentent ces différents canaux de vente dans votre chiffre d'affaire ? </t>
  </si>
  <si>
    <t xml:space="preserve">Modalités de commercialisation </t>
  </si>
  <si>
    <t>1.6.2</t>
  </si>
  <si>
    <t xml:space="preserve">Faites vous de l'achat revente ? </t>
  </si>
  <si>
    <t>Si oui en quelles quantités ?</t>
  </si>
  <si>
    <t>Niveau de diversification</t>
  </si>
  <si>
    <t>1.6.3</t>
  </si>
  <si>
    <t xml:space="preserve">Faites vous de l'événementiel ou de la pédagogie à la ferme (ateliers, visites, séminaires, locations...) pour compléter/diversifier vos revenus ? </t>
  </si>
  <si>
    <t xml:space="preserve">Si oui combien cela vous rapporte-t-il (/an ou /mois) ? </t>
  </si>
  <si>
    <t>1.7.1</t>
  </si>
  <si>
    <t xml:space="preserve">Conseils </t>
  </si>
  <si>
    <t xml:space="preserve">Quelles difficultés avez-vous rencontré depuis l'installation jusqu'à aujourd'hui ? </t>
  </si>
  <si>
    <t>1.7.2</t>
  </si>
  <si>
    <t>Quels conseils/informations auriez-vous aimé avoir avant de vous lancer dans l'agriculture urbaine ?</t>
  </si>
  <si>
    <t xml:space="preserve">Avez-vous reçu des conseils à un moment de votre parcours ? Si oui de la part de qui ? </t>
  </si>
  <si>
    <t>1.7.3</t>
  </si>
  <si>
    <t xml:space="preserve">Quelles sont selon vous les points forts de votre strcuture ? </t>
  </si>
  <si>
    <t xml:space="preserve">Et ses points faibles ? </t>
  </si>
  <si>
    <t>Partie 2 : chiffrage et comptabilité</t>
  </si>
  <si>
    <t>2.1.1</t>
  </si>
  <si>
    <t>Gestion</t>
  </si>
  <si>
    <t xml:space="preserve">Comment gérez-vous votre comptabilité ? (centre de gestion, à la main, juste le nécessaire pour déclarer les revenus...) </t>
  </si>
  <si>
    <t>Si vous avez un centre de gestion pouvez-vous nous donner les coordonnées de votre comptable ?</t>
  </si>
  <si>
    <t xml:space="preserve">Mode de gestion </t>
  </si>
  <si>
    <t>2.1.2</t>
  </si>
  <si>
    <t>Etes vous au réel ou au microBA ?</t>
  </si>
  <si>
    <t>2.2.1</t>
  </si>
  <si>
    <t>Capital</t>
  </si>
  <si>
    <t xml:space="preserve">Combien avez vous investi dans votre entreprise ? </t>
  </si>
  <si>
    <t xml:space="preserve">Avez-vous eu besoin de faire un/des crédits ? Si non, comment avez vous fait ? Si oui de quel(s) montant étai(en)t il(s) ? </t>
  </si>
  <si>
    <t>Apports et emprunts</t>
  </si>
  <si>
    <t>2.3.1</t>
  </si>
  <si>
    <t xml:space="preserve">Combien représentent vos annuités ? </t>
  </si>
  <si>
    <t xml:space="preserve">Charges fixes </t>
  </si>
  <si>
    <t>2.3.2</t>
  </si>
  <si>
    <t xml:space="preserve">Combien représentent vos amortissements ? </t>
  </si>
  <si>
    <t>2.4.1</t>
  </si>
  <si>
    <t>Charges</t>
  </si>
  <si>
    <t xml:space="preserve">Quelles sont vos charges opérationnelles ? (préciser les quantités et prix)
</t>
  </si>
  <si>
    <t xml:space="preserve">Déterminer les postes de dépenses (charges opérationnelles) </t>
  </si>
  <si>
    <t>Substrat : 
Semences : 
Plants : 
Packaging : 
Fertilisant : 
Autres consommables</t>
  </si>
  <si>
    <t>2.4.2</t>
  </si>
  <si>
    <t xml:space="preserve">Quelles sont vos principales charges fixes? </t>
  </si>
  <si>
    <t xml:space="preserve">Pouvez vous préciser leurs montants ? </t>
  </si>
  <si>
    <t xml:space="preserve">loyer/fermage :
eau : 
élec : 
carburant : 
entretien/réparations :
impôts : 
centre de gestion :
téléphone/internet :
frais de marché :
communication :
main d'oeuvre :
MSA : 
Assurance : 
Sous traitance de logistiques (livraison...) : 
</t>
  </si>
  <si>
    <t>Produits</t>
  </si>
  <si>
    <t>Bénéficiez vous d'aides (PAC --&gt; aide au petit maraîchage, autres)</t>
  </si>
  <si>
    <t>Aides auxquelle peuvent prétendre les agri urbains</t>
  </si>
  <si>
    <t>2.6.1</t>
  </si>
  <si>
    <t>Rémunération</t>
  </si>
  <si>
    <t>Combien vous rémunérez vous (/an) ?</t>
  </si>
  <si>
    <t xml:space="preserve">Et vos employés, services civiques, stagiaires, alternants ? </t>
  </si>
  <si>
    <t>2.6.2</t>
  </si>
  <si>
    <t>Prenez vous des congés ? Si oui combien (/an)</t>
  </si>
  <si>
    <t xml:space="preserve">Surmenage </t>
  </si>
  <si>
    <t>Partie 3 : Viabilité sociale</t>
  </si>
  <si>
    <t xml:space="preserve">Sur une échelle de 1 à 10 à quel pont votre quotidien professionnel vous rend il heureux ? </t>
  </si>
  <si>
    <t>Bien être</t>
  </si>
  <si>
    <t>Seriez-vous d'accord de répondre à un court questionnaire sur le bien-être dans votre travail ? (5min )</t>
  </si>
  <si>
    <t>Si oui depuis quand ? Si non, pourquoi ?</t>
  </si>
  <si>
    <t>Quelles sont vos charges opérationnelles ? (préciser les quantités et prix)</t>
  </si>
  <si>
    <t>Sur une échelle de 1 à 10, à quel point votre quotien professionnel vous rend-il heureux ?</t>
  </si>
  <si>
    <t>Nom du tableau dans la feuille 'Données'</t>
  </si>
  <si>
    <t xml:space="preserve">Variable </t>
  </si>
  <si>
    <t>Type</t>
  </si>
  <si>
    <t xml:space="preserve">Modalités </t>
  </si>
  <si>
    <t>Unité</t>
  </si>
  <si>
    <t xml:space="preserve">Description </t>
  </si>
  <si>
    <t>Caractéristiques générales</t>
  </si>
  <si>
    <t>Id</t>
  </si>
  <si>
    <t>Quantitative</t>
  </si>
  <si>
    <t xml:space="preserve">Entier </t>
  </si>
  <si>
    <t>S.U</t>
  </si>
  <si>
    <t>Identifiant de l'interview</t>
  </si>
  <si>
    <t>Nom</t>
  </si>
  <si>
    <t>Qualitative</t>
  </si>
  <si>
    <t>Chaîne de caractère</t>
  </si>
  <si>
    <t>Nom de la personne interviewée</t>
  </si>
  <si>
    <t>Prénom</t>
  </si>
  <si>
    <t>Prénom de la personne interviewée</t>
  </si>
  <si>
    <t>Numéro de téléphone</t>
  </si>
  <si>
    <t>Mail</t>
  </si>
  <si>
    <t xml:space="preserve">Adresse mail </t>
  </si>
  <si>
    <t>Raison sociale</t>
  </si>
  <si>
    <t>Nom de la structure</t>
  </si>
  <si>
    <t>Cabinet comptable</t>
  </si>
  <si>
    <t>Nom du cabinet comptable si existant</t>
  </si>
  <si>
    <t>Régisme fiscal</t>
  </si>
  <si>
    <t xml:space="preserve">Réel ou micro bénéfice agricole </t>
  </si>
  <si>
    <t>Statut social</t>
  </si>
  <si>
    <t>URSSAF, MSA...</t>
  </si>
  <si>
    <t>Statut juridique</t>
  </si>
  <si>
    <t>SAS, SCOP, associaiton, entrepreneur individuel...</t>
  </si>
  <si>
    <t>Année d'exercice</t>
  </si>
  <si>
    <t>Liste de 2 entiers</t>
  </si>
  <si>
    <t>Année étudiée pour la récolte de données comptables</t>
  </si>
  <si>
    <t xml:space="preserve">Année d'installation </t>
  </si>
  <si>
    <t>Année de création de la structure</t>
  </si>
  <si>
    <t>Surface réelle au sol</t>
  </si>
  <si>
    <t>Réel &gt;0</t>
  </si>
  <si>
    <t>m²</t>
  </si>
  <si>
    <t>Surface totale de la ferme</t>
  </si>
  <si>
    <t>SAU</t>
  </si>
  <si>
    <t>Surface en culture</t>
  </si>
  <si>
    <t>Typologie</t>
  </si>
  <si>
    <t>Chaine de caractère d'une liste</t>
  </si>
  <si>
    <t>Type de la ferme selon la typologie du prjet AURORE</t>
  </si>
  <si>
    <t>Capital investi</t>
  </si>
  <si>
    <t>€</t>
  </si>
  <si>
    <t>Capital investi dans la structure à la l'installation</t>
  </si>
  <si>
    <t>Progression</t>
  </si>
  <si>
    <t>Vitesse de croisière, amélioration, dégradation</t>
  </si>
  <si>
    <t>Etat actuel de progression de la structure (vision globale depuis l'installation)</t>
  </si>
  <si>
    <t>Répartition des cultures</t>
  </si>
  <si>
    <t>Nom de culture</t>
  </si>
  <si>
    <t>Variété de la culture</t>
  </si>
  <si>
    <t xml:space="preserve">Surface </t>
  </si>
  <si>
    <t>m²/an</t>
  </si>
  <si>
    <t xml:space="preserve">Surface dédiée à la culture/an </t>
  </si>
  <si>
    <t>Masse</t>
  </si>
  <si>
    <t>kg/an</t>
  </si>
  <si>
    <t>Masse de produits récoltés</t>
  </si>
  <si>
    <t xml:space="preserve">Prix </t>
  </si>
  <si>
    <t>€/kg ou à l'unité ou à la botte</t>
  </si>
  <si>
    <t xml:space="preserve">Prix de vente hors taxe au kg par défaut (si prix à la botte ou à l'unité, à préciser en commentaire) </t>
  </si>
  <si>
    <t>Surface totale</t>
  </si>
  <si>
    <t xml:space="preserve">Somme des surfaces dédiées à chaque culture/an </t>
  </si>
  <si>
    <t>Masse totale</t>
  </si>
  <si>
    <t>Somme des masses de produits récoltés</t>
  </si>
  <si>
    <t>Vente produits bruts</t>
  </si>
  <si>
    <t>€/an</t>
  </si>
  <si>
    <t>Produit issu de la vente des produits bruts hors taxes</t>
  </si>
  <si>
    <t>Vente produits transformés</t>
  </si>
  <si>
    <t>Produit issu de la vente des produits transformés hors taxes</t>
  </si>
  <si>
    <t>Achat revente</t>
  </si>
  <si>
    <t>Produit issu de la vente de produits achetés hors taxes</t>
  </si>
  <si>
    <t>Billetterie événementielle</t>
  </si>
  <si>
    <t>Produit issu de la vente de billets pour un événement hors taxes</t>
  </si>
  <si>
    <t>Ateliers</t>
  </si>
  <si>
    <t>Produit issu de la vente d'ateliers hors taxes</t>
  </si>
  <si>
    <t>Prestations de services</t>
  </si>
  <si>
    <t>Produit issu de service hors taxes</t>
  </si>
  <si>
    <t>Autres produits</t>
  </si>
  <si>
    <t>Produit issu de la vente d'autres produits hors taxes, d'aides, de subventions, de dons</t>
  </si>
  <si>
    <t>Charges fixes/de structure</t>
  </si>
  <si>
    <t xml:space="preserve">Loyer </t>
  </si>
  <si>
    <t>Loyer ou fermage payé par an pour la ferme</t>
  </si>
  <si>
    <t>Assurance</t>
  </si>
  <si>
    <t>Assurances du lieu, du matériel, des véhicules... montant dédié par an</t>
  </si>
  <si>
    <t>Carburant</t>
  </si>
  <si>
    <t>Montant dédié au carburant pour l'activité de la ferme (livraisons, déplacements...) par an</t>
  </si>
  <si>
    <t>Entretien, réparations</t>
  </si>
  <si>
    <t xml:space="preserve">Montant dédié à l'entretien, la réparation de l'outillage, des véhicules, des locaux par an </t>
  </si>
  <si>
    <t>Eau</t>
  </si>
  <si>
    <t>Montant dédié à la consommation d'eau pour la ferme par an</t>
  </si>
  <si>
    <t>Electricités</t>
  </si>
  <si>
    <t>Montant dédié à la consommation d'électricité pour la ferme par an</t>
  </si>
  <si>
    <t>Impôts</t>
  </si>
  <si>
    <t>Montant des impôts</t>
  </si>
  <si>
    <t xml:space="preserve">Centre de gestion </t>
  </si>
  <si>
    <t xml:space="preserve">Prix du centre de gestion à l'année </t>
  </si>
  <si>
    <t>Frais bancaires</t>
  </si>
  <si>
    <t xml:space="preserve">Frais banciares de la structure à l'année </t>
  </si>
  <si>
    <t>Téléphone, internet</t>
  </si>
  <si>
    <t>Forfaits téléphonique et internets</t>
  </si>
  <si>
    <t>Déplacements</t>
  </si>
  <si>
    <t>Montant dédié aux déplacements pour l'activité de la ferme (train, transports en communs)</t>
  </si>
  <si>
    <t>Frais de marché</t>
  </si>
  <si>
    <t>Prix de l'emplacement pour faire le.s marché.s à l'année</t>
  </si>
  <si>
    <t xml:space="preserve">Communication </t>
  </si>
  <si>
    <t>Montant dédié à la communication pour la ferme</t>
  </si>
  <si>
    <t>Prix de la main d'oeuvre (charges salariales comprises) par an</t>
  </si>
  <si>
    <t>MSA</t>
  </si>
  <si>
    <t>Cotisation MSA</t>
  </si>
  <si>
    <t>Autres locations</t>
  </si>
  <si>
    <t>Montant d'autres locations (matériel)</t>
  </si>
  <si>
    <t>Amortissements</t>
  </si>
  <si>
    <t>Montant dédié à l'amortissmeent de matériel par an</t>
  </si>
  <si>
    <t>Annuités</t>
  </si>
  <si>
    <t>Prix des annuités pour l'année d'exercice</t>
  </si>
  <si>
    <t>Charges opérationnelles/directes</t>
  </si>
  <si>
    <t>Substrat</t>
  </si>
  <si>
    <t>Montant dédié à l'achat de substrat</t>
  </si>
  <si>
    <t>Semences</t>
  </si>
  <si>
    <t>Montant dédié à l'achat de semences</t>
  </si>
  <si>
    <t>Plants</t>
  </si>
  <si>
    <t>Montant dédié à l'achat de plants</t>
  </si>
  <si>
    <t>Packaging</t>
  </si>
  <si>
    <t>Montant dédié à l'achat de packaging (étiquettes, contenants...)</t>
  </si>
  <si>
    <t>Fertilisant</t>
  </si>
  <si>
    <t>Montant dédié à l'achat de fertilisant</t>
  </si>
  <si>
    <t>Autres</t>
  </si>
  <si>
    <t>Montant dédié à l'achat d'autres consommables liés à la production (phyto, baches, filets...)</t>
  </si>
  <si>
    <t>Indicateurs et ratios</t>
  </si>
  <si>
    <t>Produit</t>
  </si>
  <si>
    <t>Calculée</t>
  </si>
  <si>
    <t>Somme des variables du tableau 'Produits'</t>
  </si>
  <si>
    <t>Chiffre d'affaire</t>
  </si>
  <si>
    <t>Somme des ventes</t>
  </si>
  <si>
    <t>Charges opérationnelles</t>
  </si>
  <si>
    <t>Somme des variables du tableau 'Charges opérationnelles'</t>
  </si>
  <si>
    <t>Charges de structure</t>
  </si>
  <si>
    <t>Somme des variables du tableau 'Charges de structure'</t>
  </si>
  <si>
    <t>EBE</t>
  </si>
  <si>
    <t>Variable à questionner... est-ce qu'on la garde ? souvent compliquée à calculer</t>
  </si>
  <si>
    <t>EBE/Produit</t>
  </si>
  <si>
    <t>Marge de sécurité</t>
  </si>
  <si>
    <t>Baisse du chiffre d’affaires qui peut être supportée par l'entreprise sans subir de pertes. Le point d'équilibre est un scénario sans bénéfice ni perte</t>
  </si>
  <si>
    <t>Annuités/EBE</t>
  </si>
  <si>
    <t>Annuités en pourcentage de l'EBE</t>
  </si>
  <si>
    <t xml:space="preserve">Sécurité financière </t>
  </si>
  <si>
    <t>Marge de sécurité/EBE</t>
  </si>
  <si>
    <t>Charges fixes/de structure/courantes</t>
  </si>
  <si>
    <t>Charges opérationnelles/directes par an</t>
  </si>
  <si>
    <t>Régime fiscal</t>
  </si>
  <si>
    <t>Année d'installation</t>
  </si>
  <si>
    <t>Surface réelle au sol (m²)</t>
  </si>
  <si>
    <t>SAU  (en m²)</t>
  </si>
  <si>
    <t>Nom culture 1</t>
  </si>
  <si>
    <t>Surface culture 1 /an</t>
  </si>
  <si>
    <t xml:space="preserve">Masse culture 1 </t>
  </si>
  <si>
    <t>Prix de vente culture 1</t>
  </si>
  <si>
    <t>Nom culture 2</t>
  </si>
  <si>
    <t>Surface culture 2</t>
  </si>
  <si>
    <t>Masse culture 2 (en kg)</t>
  </si>
  <si>
    <t>Prix de vente culture 2</t>
  </si>
  <si>
    <t>Nom culture 3</t>
  </si>
  <si>
    <t>Surface culture 3</t>
  </si>
  <si>
    <t>Masse culture 3 (en kg)</t>
  </si>
  <si>
    <t>Prix de vente culture 3</t>
  </si>
  <si>
    <t>Nom culture 4</t>
  </si>
  <si>
    <t>Surface culture 4</t>
  </si>
  <si>
    <t>Masse culture 4 (en kg)</t>
  </si>
  <si>
    <t>Prix de vente culture 4</t>
  </si>
  <si>
    <t>Nom culture 5</t>
  </si>
  <si>
    <t>Surface culture 5</t>
  </si>
  <si>
    <t>Masse culture 5 (en kg)</t>
  </si>
  <si>
    <t>Prix de vente culture 5</t>
  </si>
  <si>
    <t>Nom culture 6</t>
  </si>
  <si>
    <t>Surface culture 6</t>
  </si>
  <si>
    <t>Masse culture 6 (en kg)</t>
  </si>
  <si>
    <t>Prix de vente culture 6</t>
  </si>
  <si>
    <t>Nom culture 7</t>
  </si>
  <si>
    <t>Surface culture 7</t>
  </si>
  <si>
    <t>Masse culture 7 (en kg)</t>
  </si>
  <si>
    <t>Prix de vente culture 7</t>
  </si>
  <si>
    <t>Masse totale (en kg/an ou en nbr de barquettes par an)</t>
  </si>
  <si>
    <t>Billetterie événementiel</t>
  </si>
  <si>
    <t>Prestation de services</t>
  </si>
  <si>
    <t>Assurances</t>
  </si>
  <si>
    <t>Electricité</t>
  </si>
  <si>
    <t>Centre de gestion</t>
  </si>
  <si>
    <t>Communication</t>
  </si>
  <si>
    <t>marge brute</t>
  </si>
  <si>
    <t>Annuités (en % de l'EBE)</t>
  </si>
  <si>
    <t>Sécurité financière 
(marge de sécurité/EBE)</t>
  </si>
  <si>
    <t>Méthode pour la récolte des données technico-économiques en agriculture urbaine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</si>
</sst>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0" x14ac:knownFonts="1">
    <font>
      <sz val="11"/>
      <color theme="1"/>
      <name val="Aptos Narrow"/>
      <family val="2"/>
      <scheme val="minor"/>
    </font>
    <font>
      <sz val="11"/>
      <color theme="1"/>
      <name val="Aptos Narrow"/>
      <scheme val="minor"/>
    </font>
    <font>
      <b/>
      <sz val="11"/>
      <color theme="1"/>
      <name val="Aptos Narrow"/>
      <family val="2"/>
      <scheme val="minor"/>
    </font>
    <font>
      <u/>
      <sz val="11"/>
      <color theme="10"/>
      <name val="Aptos Narrow"/>
      <family val="2"/>
      <scheme val="minor"/>
    </font>
    <font>
      <b/>
      <sz val="11"/>
      <color rgb="FF000000"/>
      <name val="Aptos Narrow"/>
      <scheme val="minor"/>
    </font>
    <font>
      <sz val="11"/>
      <color rgb="FF000000"/>
      <name val="Aptos Narrow"/>
      <scheme val="minor"/>
    </font>
    <font>
      <b/>
      <sz val="11"/>
      <color theme="0"/>
      <name val="Aptos Narrow"/>
      <family val="2"/>
      <scheme val="minor"/>
    </font>
    <font>
      <sz val="16"/>
      <color theme="1"/>
      <name val="Aptos Narrow"/>
      <family val="2"/>
      <scheme val="minor"/>
    </font>
    <font>
      <b/>
      <sz val="11"/>
      <color rgb="FF000000"/>
      <name val="Aptos Narrow"/>
      <family val="2"/>
      <scheme val="minor"/>
    </font>
    <font>
      <sz val="11"/>
      <color rgb="FF000000"/>
      <name val="Aptos Narrow"/>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8"/>
        <bgColor theme="8"/>
      </patternFill>
    </fill>
    <fill>
      <patternFill patternType="solid">
        <fgColor theme="7"/>
        <bgColor theme="7"/>
      </patternFill>
    </fill>
    <fill>
      <patternFill patternType="solid">
        <fgColor theme="5"/>
        <bgColor theme="5"/>
      </patternFill>
    </fill>
    <fill>
      <patternFill patternType="solid">
        <fgColor theme="6"/>
        <bgColor theme="6"/>
      </patternFill>
    </fill>
    <fill>
      <patternFill patternType="solid">
        <fgColor theme="1"/>
        <bgColor theme="1"/>
      </patternFill>
    </fill>
    <fill>
      <patternFill patternType="solid">
        <fgColor theme="0"/>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5" tint="0.59999389629810485"/>
        <bgColor indexed="64"/>
      </patternFill>
    </fill>
  </fills>
  <borders count="4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medium">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theme="8"/>
      </bottom>
      <diagonal/>
    </border>
    <border>
      <left style="thin">
        <color theme="8"/>
      </left>
      <right/>
      <top style="thin">
        <color rgb="FF000000"/>
      </top>
      <bottom style="thin">
        <color theme="8"/>
      </bottom>
      <diagonal/>
    </border>
    <border>
      <left style="thin">
        <color rgb="FF000000"/>
      </left>
      <right/>
      <top style="thin">
        <color rgb="FF000000"/>
      </top>
      <bottom style="thin">
        <color theme="8"/>
      </bottom>
      <diagonal/>
    </border>
    <border>
      <left style="thin">
        <color theme="8"/>
      </left>
      <right/>
      <top/>
      <bottom/>
      <diagonal/>
    </border>
    <border>
      <left/>
      <right style="thin">
        <color theme="8"/>
      </right>
      <top/>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theme="5"/>
      </bottom>
      <diagonal/>
    </border>
    <border>
      <left/>
      <right/>
      <top style="thin">
        <color rgb="FF000000"/>
      </top>
      <bottom style="thin">
        <color theme="5"/>
      </bottom>
      <diagonal/>
    </border>
    <border>
      <left style="thin">
        <color rgb="FF000000"/>
      </left>
      <right/>
      <top style="thin">
        <color rgb="FF000000"/>
      </top>
      <bottom style="thin">
        <color theme="1"/>
      </bottom>
      <diagonal/>
    </border>
    <border>
      <left style="thin">
        <color theme="1"/>
      </left>
      <right/>
      <top/>
      <bottom/>
      <diagonal/>
    </border>
    <border>
      <left style="thin">
        <color rgb="FF000000"/>
      </left>
      <right style="thin">
        <color rgb="FF000000"/>
      </right>
      <top/>
      <bottom/>
      <diagonal/>
    </border>
  </borders>
  <cellStyleXfs count="2">
    <xf numFmtId="0" fontId="0" fillId="0" borderId="0"/>
    <xf numFmtId="0" fontId="3" fillId="0" borderId="0" applyNumberFormat="0" applyFill="0" applyBorder="0" applyAlignment="0" applyProtection="0"/>
  </cellStyleXfs>
  <cellXfs count="159">
    <xf numFmtId="0" fontId="0" fillId="0" borderId="0" xfId="0"/>
    <xf numFmtId="0" fontId="2" fillId="2" borderId="2" xfId="0" applyFont="1" applyFill="1" applyBorder="1"/>
    <xf numFmtId="0" fontId="0" fillId="2" borderId="3" xfId="0" applyFill="1" applyBorder="1"/>
    <xf numFmtId="0" fontId="0" fillId="2" borderId="4" xfId="0" applyFill="1" applyBorder="1"/>
    <xf numFmtId="0" fontId="0" fillId="2" borderId="1" xfId="0" applyFill="1" applyBorder="1"/>
    <xf numFmtId="0" fontId="0" fillId="2" borderId="6" xfId="0" applyFill="1" applyBorder="1"/>
    <xf numFmtId="0" fontId="0" fillId="2" borderId="8" xfId="0" applyFill="1" applyBorder="1"/>
    <xf numFmtId="0" fontId="0" fillId="2" borderId="9" xfId="0" applyFill="1" applyBorder="1"/>
    <xf numFmtId="0" fontId="0" fillId="2" borderId="5" xfId="0" applyFill="1" applyBorder="1" applyAlignment="1">
      <alignment horizontal="left"/>
    </xf>
    <xf numFmtId="0" fontId="0" fillId="2" borderId="5" xfId="0" applyFill="1" applyBorder="1"/>
    <xf numFmtId="0" fontId="0" fillId="2" borderId="7" xfId="0" applyFill="1" applyBorder="1"/>
    <xf numFmtId="0" fontId="0" fillId="2" borderId="1" xfId="0" applyFill="1" applyBorder="1" applyAlignment="1">
      <alignment wrapText="1"/>
    </xf>
    <xf numFmtId="0" fontId="0" fillId="2" borderId="3" xfId="0" applyFill="1" applyBorder="1" applyAlignment="1">
      <alignment wrapText="1"/>
    </xf>
    <xf numFmtId="0" fontId="2" fillId="2" borderId="15" xfId="0" applyFont="1" applyFill="1" applyBorder="1"/>
    <xf numFmtId="0" fontId="2" fillId="2" borderId="16" xfId="0" applyFont="1" applyFill="1" applyBorder="1"/>
    <xf numFmtId="0" fontId="2" fillId="2" borderId="17" xfId="0" applyFont="1" applyFill="1" applyBorder="1"/>
    <xf numFmtId="0" fontId="0" fillId="2" borderId="10" xfId="0" applyFill="1" applyBorder="1"/>
    <xf numFmtId="0" fontId="0" fillId="2" borderId="14" xfId="0" applyFill="1" applyBorder="1"/>
    <xf numFmtId="0" fontId="0" fillId="2" borderId="19" xfId="0" applyFill="1" applyBorder="1"/>
    <xf numFmtId="0" fontId="0" fillId="2" borderId="20" xfId="0" applyFill="1" applyBorder="1"/>
    <xf numFmtId="0" fontId="0" fillId="2" borderId="11" xfId="0" applyFill="1" applyBorder="1"/>
    <xf numFmtId="0" fontId="0" fillId="2" borderId="14" xfId="0" applyFill="1" applyBorder="1" applyAlignment="1">
      <alignment wrapText="1"/>
    </xf>
    <xf numFmtId="0" fontId="0" fillId="2" borderId="6" xfId="0" applyFill="1" applyBorder="1" applyAlignment="1">
      <alignment wrapText="1"/>
    </xf>
    <xf numFmtId="0" fontId="0" fillId="0" borderId="1" xfId="0" applyBorder="1"/>
    <xf numFmtId="49" fontId="0" fillId="0" borderId="1" xfId="0" applyNumberFormat="1" applyBorder="1"/>
    <xf numFmtId="0" fontId="0" fillId="0" borderId="1" xfId="0" applyBorder="1" applyAlignment="1">
      <alignment wrapText="1"/>
    </xf>
    <xf numFmtId="0" fontId="2" fillId="0" borderId="0" xfId="0" applyFont="1" applyAlignment="1">
      <alignment horizontal="center"/>
    </xf>
    <xf numFmtId="0" fontId="0" fillId="0" borderId="12" xfId="0" applyBorder="1"/>
    <xf numFmtId="0" fontId="0" fillId="0" borderId="14" xfId="0" applyBorder="1"/>
    <xf numFmtId="0" fontId="0" fillId="2" borderId="21" xfId="0" applyFill="1" applyBorder="1"/>
    <xf numFmtId="0" fontId="0" fillId="2" borderId="22" xfId="0" applyFill="1" applyBorder="1"/>
    <xf numFmtId="0" fontId="0" fillId="2" borderId="23" xfId="0" applyFill="1" applyBorder="1" applyAlignment="1">
      <alignment wrapText="1"/>
    </xf>
    <xf numFmtId="0" fontId="0" fillId="2" borderId="23" xfId="0" applyFill="1" applyBorder="1"/>
    <xf numFmtId="0" fontId="0" fillId="2" borderId="13" xfId="0" applyFill="1" applyBorder="1"/>
    <xf numFmtId="0" fontId="0" fillId="2" borderId="27" xfId="0" applyFill="1" applyBorder="1"/>
    <xf numFmtId="0" fontId="0" fillId="2" borderId="20" xfId="0" applyFill="1" applyBorder="1" applyAlignment="1">
      <alignment wrapText="1"/>
    </xf>
    <xf numFmtId="0" fontId="0" fillId="2" borderId="27" xfId="0" applyFill="1" applyBorder="1" applyAlignment="1">
      <alignment wrapText="1"/>
    </xf>
    <xf numFmtId="0" fontId="0" fillId="0" borderId="0" xfId="0" applyAlignment="1">
      <alignment wrapText="1"/>
    </xf>
    <xf numFmtId="0" fontId="0" fillId="2" borderId="22" xfId="0" applyFill="1" applyBorder="1" applyAlignment="1">
      <alignment wrapText="1"/>
    </xf>
    <xf numFmtId="0" fontId="3" fillId="2" borderId="13" xfId="1" applyFill="1" applyBorder="1" applyAlignment="1">
      <alignment wrapText="1"/>
    </xf>
    <xf numFmtId="0" fontId="2" fillId="2" borderId="21" xfId="0" applyFont="1" applyFill="1" applyBorder="1"/>
    <xf numFmtId="0" fontId="0" fillId="2" borderId="2" xfId="0" applyFill="1" applyBorder="1" applyAlignment="1">
      <alignment horizontal="left"/>
    </xf>
    <xf numFmtId="0" fontId="0" fillId="2" borderId="21" xfId="0" applyFill="1" applyBorder="1" applyAlignment="1">
      <alignment horizontal="left"/>
    </xf>
    <xf numFmtId="0" fontId="2" fillId="0" borderId="0" xfId="0" applyFont="1"/>
    <xf numFmtId="0" fontId="0" fillId="2" borderId="28" xfId="0" applyFill="1" applyBorder="1" applyAlignment="1">
      <alignment wrapText="1"/>
    </xf>
    <xf numFmtId="0" fontId="0" fillId="2" borderId="12" xfId="0" applyFill="1" applyBorder="1" applyAlignment="1">
      <alignment wrapText="1"/>
    </xf>
    <xf numFmtId="0" fontId="0" fillId="2" borderId="12" xfId="0" applyFill="1" applyBorder="1"/>
    <xf numFmtId="0" fontId="0" fillId="2" borderId="17" xfId="0" applyFill="1" applyBorder="1" applyAlignment="1">
      <alignment wrapText="1"/>
    </xf>
    <xf numFmtId="0" fontId="3" fillId="0" borderId="1" xfId="1" applyBorder="1"/>
    <xf numFmtId="164" fontId="0" fillId="0" borderId="1" xfId="0" applyNumberFormat="1" applyBorder="1"/>
    <xf numFmtId="0" fontId="0" fillId="0" borderId="29" xfId="0" applyBorder="1"/>
    <xf numFmtId="0" fontId="0" fillId="0" borderId="31" xfId="0" applyBorder="1"/>
    <xf numFmtId="0" fontId="2" fillId="2" borderId="18" xfId="0" applyFont="1" applyFill="1" applyBorder="1" applyAlignment="1">
      <alignment wrapText="1"/>
    </xf>
    <xf numFmtId="0" fontId="0" fillId="2" borderId="4" xfId="0" applyFill="1" applyBorder="1" applyAlignment="1">
      <alignment wrapText="1"/>
    </xf>
    <xf numFmtId="0" fontId="0" fillId="2" borderId="13" xfId="0" applyFill="1" applyBorder="1" applyAlignment="1">
      <alignment wrapText="1"/>
    </xf>
    <xf numFmtId="0" fontId="0" fillId="2" borderId="11" xfId="0" applyFill="1" applyBorder="1" applyAlignment="1">
      <alignment wrapText="1"/>
    </xf>
    <xf numFmtId="0" fontId="5" fillId="2" borderId="6" xfId="0" applyFont="1" applyFill="1" applyBorder="1" applyAlignment="1">
      <alignment wrapText="1"/>
    </xf>
    <xf numFmtId="0" fontId="2" fillId="0" borderId="0" xfId="0" applyFont="1" applyAlignment="1">
      <alignment wrapText="1"/>
    </xf>
    <xf numFmtId="0" fontId="0" fillId="0" borderId="27" xfId="0" applyBorder="1"/>
    <xf numFmtId="0" fontId="0" fillId="0" borderId="20" xfId="0" applyBorder="1"/>
    <xf numFmtId="0" fontId="0" fillId="2" borderId="1" xfId="0" applyFill="1" applyBorder="1" applyAlignment="1">
      <alignment horizontal="left" wrapText="1"/>
    </xf>
    <xf numFmtId="0" fontId="5" fillId="2" borderId="23" xfId="0" applyFont="1" applyFill="1" applyBorder="1" applyAlignment="1">
      <alignment horizontal="left" wrapText="1"/>
    </xf>
    <xf numFmtId="0" fontId="0" fillId="0" borderId="12" xfId="0" applyBorder="1" applyAlignment="1">
      <alignment wrapText="1"/>
    </xf>
    <xf numFmtId="0" fontId="0" fillId="0" borderId="20" xfId="0" applyBorder="1" applyAlignment="1">
      <alignment wrapText="1"/>
    </xf>
    <xf numFmtId="0" fontId="0" fillId="0" borderId="38" xfId="0" applyBorder="1"/>
    <xf numFmtId="0" fontId="6" fillId="4" borderId="39" xfId="0" applyFont="1" applyFill="1" applyBorder="1" applyAlignment="1">
      <alignment wrapText="1"/>
    </xf>
    <xf numFmtId="0" fontId="0" fillId="0" borderId="37" xfId="0" applyBorder="1"/>
    <xf numFmtId="49" fontId="0" fillId="0" borderId="29" xfId="0" applyNumberFormat="1" applyBorder="1"/>
    <xf numFmtId="0" fontId="3" fillId="0" borderId="29" xfId="1" applyBorder="1"/>
    <xf numFmtId="0" fontId="0" fillId="0" borderId="42" xfId="0" applyBorder="1"/>
    <xf numFmtId="0" fontId="6" fillId="7" borderId="0" xfId="0" applyFont="1" applyFill="1" applyAlignment="1">
      <alignment wrapText="1"/>
    </xf>
    <xf numFmtId="0" fontId="0" fillId="0" borderId="31" xfId="0" applyBorder="1" applyAlignment="1">
      <alignment wrapText="1"/>
    </xf>
    <xf numFmtId="0" fontId="6" fillId="5" borderId="0" xfId="0" applyFont="1" applyFill="1" applyAlignment="1">
      <alignment wrapText="1"/>
    </xf>
    <xf numFmtId="0" fontId="6" fillId="5" borderId="39" xfId="0" applyFont="1" applyFill="1" applyBorder="1" applyAlignment="1">
      <alignment wrapText="1"/>
    </xf>
    <xf numFmtId="0" fontId="6" fillId="4" borderId="0" xfId="0" applyFont="1" applyFill="1" applyAlignment="1">
      <alignment wrapText="1"/>
    </xf>
    <xf numFmtId="0" fontId="6" fillId="3" borderId="35" xfId="0" applyFont="1" applyFill="1" applyBorder="1" applyAlignment="1">
      <alignment wrapText="1"/>
    </xf>
    <xf numFmtId="0" fontId="6" fillId="3" borderId="0" xfId="0" applyFont="1" applyFill="1" applyAlignment="1">
      <alignment wrapText="1"/>
    </xf>
    <xf numFmtId="0" fontId="6" fillId="3" borderId="36" xfId="0" applyFont="1" applyFill="1" applyBorder="1" applyAlignment="1">
      <alignment wrapText="1"/>
    </xf>
    <xf numFmtId="0" fontId="6" fillId="7" borderId="43" xfId="0" applyFont="1" applyFill="1" applyBorder="1" applyAlignment="1">
      <alignment wrapText="1"/>
    </xf>
    <xf numFmtId="0" fontId="0" fillId="0" borderId="29" xfId="0" applyBorder="1" applyAlignment="1">
      <alignment wrapText="1"/>
    </xf>
    <xf numFmtId="0" fontId="0" fillId="0" borderId="14" xfId="0" applyBorder="1" applyAlignment="1">
      <alignment wrapText="1"/>
    </xf>
    <xf numFmtId="0" fontId="7" fillId="8" borderId="0" xfId="0" applyFont="1" applyFill="1" applyAlignment="1">
      <alignment horizontal="center"/>
    </xf>
    <xf numFmtId="0" fontId="0" fillId="8" borderId="0" xfId="0" applyFill="1"/>
    <xf numFmtId="0" fontId="0" fillId="8" borderId="0" xfId="0" applyFill="1" applyAlignment="1">
      <alignment wrapText="1"/>
    </xf>
    <xf numFmtId="0" fontId="0" fillId="0" borderId="23" xfId="0" applyBorder="1"/>
    <xf numFmtId="0" fontId="0" fillId="9" borderId="1" xfId="0" applyFill="1" applyBorder="1"/>
    <xf numFmtId="0" fontId="0" fillId="9" borderId="12" xfId="0" applyFill="1" applyBorder="1"/>
    <xf numFmtId="164" fontId="0" fillId="9" borderId="1" xfId="0" applyNumberFormat="1" applyFill="1" applyBorder="1"/>
    <xf numFmtId="0" fontId="0" fillId="9" borderId="27" xfId="0" applyFill="1" applyBorder="1"/>
    <xf numFmtId="0" fontId="0" fillId="9" borderId="1" xfId="0" applyFill="1" applyBorder="1" applyAlignment="1">
      <alignment wrapText="1"/>
    </xf>
    <xf numFmtId="0" fontId="0" fillId="9" borderId="0" xfId="0" applyFill="1"/>
    <xf numFmtId="0" fontId="0" fillId="9" borderId="41" xfId="0" applyFill="1" applyBorder="1"/>
    <xf numFmtId="0" fontId="0" fillId="9" borderId="40" xfId="0" applyFill="1" applyBorder="1"/>
    <xf numFmtId="0" fontId="0" fillId="9" borderId="14" xfId="0" applyFill="1" applyBorder="1"/>
    <xf numFmtId="0" fontId="0" fillId="9" borderId="29" xfId="0" applyFill="1" applyBorder="1"/>
    <xf numFmtId="0" fontId="0" fillId="9" borderId="29" xfId="0" applyFill="1" applyBorder="1" applyAlignment="1">
      <alignment wrapText="1"/>
    </xf>
    <xf numFmtId="49" fontId="0" fillId="9" borderId="1" xfId="0" applyNumberFormat="1" applyFill="1" applyBorder="1"/>
    <xf numFmtId="0" fontId="3" fillId="9" borderId="1" xfId="1" applyFill="1" applyBorder="1"/>
    <xf numFmtId="0" fontId="0" fillId="9" borderId="44" xfId="0" applyFill="1" applyBorder="1" applyAlignment="1">
      <alignment wrapText="1"/>
    </xf>
    <xf numFmtId="0" fontId="0" fillId="10" borderId="29" xfId="0" applyFill="1" applyBorder="1"/>
    <xf numFmtId="0" fontId="0" fillId="10" borderId="1" xfId="0" applyFill="1" applyBorder="1"/>
    <xf numFmtId="0" fontId="0" fillId="10" borderId="12" xfId="0" applyFill="1" applyBorder="1"/>
    <xf numFmtId="49" fontId="0" fillId="10" borderId="1" xfId="0" applyNumberFormat="1" applyFill="1" applyBorder="1"/>
    <xf numFmtId="0" fontId="3" fillId="10" borderId="1" xfId="1" applyFill="1" applyBorder="1"/>
    <xf numFmtId="164" fontId="0" fillId="10" borderId="1" xfId="0" applyNumberFormat="1" applyFill="1" applyBorder="1"/>
    <xf numFmtId="0" fontId="0" fillId="10" borderId="27" xfId="0" applyFill="1" applyBorder="1"/>
    <xf numFmtId="0" fontId="0" fillId="10" borderId="14" xfId="0" applyFill="1" applyBorder="1" applyAlignment="1">
      <alignment wrapText="1"/>
    </xf>
    <xf numFmtId="0" fontId="0" fillId="10" borderId="1" xfId="0" applyFill="1" applyBorder="1" applyAlignment="1">
      <alignment wrapText="1"/>
    </xf>
    <xf numFmtId="0" fontId="0" fillId="10" borderId="12" xfId="0" applyFill="1" applyBorder="1" applyAlignment="1">
      <alignment wrapText="1"/>
    </xf>
    <xf numFmtId="0" fontId="0" fillId="10" borderId="20" xfId="0" applyFill="1" applyBorder="1" applyAlignment="1">
      <alignment wrapText="1"/>
    </xf>
    <xf numFmtId="0" fontId="0" fillId="10" borderId="0" xfId="0" applyFill="1"/>
    <xf numFmtId="0" fontId="0" fillId="10" borderId="14" xfId="0" applyFill="1" applyBorder="1"/>
    <xf numFmtId="49" fontId="0" fillId="0" borderId="0" xfId="0" applyNumberFormat="1"/>
    <xf numFmtId="164" fontId="0" fillId="0" borderId="0" xfId="0" applyNumberFormat="1"/>
    <xf numFmtId="49" fontId="0" fillId="10" borderId="1" xfId="0" applyNumberFormat="1" applyFill="1" applyBorder="1" applyAlignment="1">
      <alignment wrapText="1"/>
    </xf>
    <xf numFmtId="0" fontId="3" fillId="10" borderId="1" xfId="1" applyFill="1" applyBorder="1" applyAlignment="1">
      <alignment wrapText="1"/>
    </xf>
    <xf numFmtId="0" fontId="6" fillId="6" borderId="39" xfId="0" applyFont="1" applyFill="1" applyBorder="1" applyAlignment="1">
      <alignment wrapText="1"/>
    </xf>
    <xf numFmtId="0" fontId="6" fillId="6" borderId="23" xfId="0" applyFont="1" applyFill="1" applyBorder="1" applyAlignment="1">
      <alignment wrapText="1"/>
    </xf>
    <xf numFmtId="0" fontId="0" fillId="11" borderId="29" xfId="0" applyFill="1" applyBorder="1"/>
    <xf numFmtId="0" fontId="0" fillId="11" borderId="20" xfId="0" applyFill="1" applyBorder="1"/>
    <xf numFmtId="0" fontId="0" fillId="11" borderId="1" xfId="0" applyFill="1" applyBorder="1"/>
    <xf numFmtId="0" fontId="0" fillId="11" borderId="12" xfId="0" applyFill="1" applyBorder="1"/>
    <xf numFmtId="0" fontId="0" fillId="11" borderId="23" xfId="0" applyFill="1" applyBorder="1"/>
    <xf numFmtId="0" fontId="0" fillId="11" borderId="28" xfId="0" applyFill="1" applyBorder="1"/>
    <xf numFmtId="0" fontId="0" fillId="9" borderId="39" xfId="0" applyFill="1" applyBorder="1"/>
    <xf numFmtId="0" fontId="0" fillId="9" borderId="22" xfId="0" applyFill="1" applyBorder="1" applyAlignment="1">
      <alignment wrapText="1"/>
    </xf>
    <xf numFmtId="0" fontId="0" fillId="9" borderId="23" xfId="0" applyFill="1" applyBorder="1" applyAlignment="1">
      <alignment wrapText="1"/>
    </xf>
    <xf numFmtId="0" fontId="0" fillId="9" borderId="28" xfId="0" applyFill="1" applyBorder="1" applyAlignment="1">
      <alignment wrapText="1"/>
    </xf>
    <xf numFmtId="0" fontId="6" fillId="0" borderId="0" xfId="0" applyFont="1" applyAlignment="1">
      <alignment wrapText="1"/>
    </xf>
    <xf numFmtId="0" fontId="0" fillId="9" borderId="37" xfId="0" applyFill="1" applyBorder="1"/>
    <xf numFmtId="0" fontId="0" fillId="10" borderId="37" xfId="0" applyFill="1" applyBorder="1"/>
    <xf numFmtId="0" fontId="1" fillId="0" borderId="29" xfId="0" applyFont="1" applyBorder="1"/>
    <xf numFmtId="0" fontId="1" fillId="0" borderId="20" xfId="0" applyFont="1" applyBorder="1"/>
    <xf numFmtId="0" fontId="1" fillId="9" borderId="33" xfId="0" applyFont="1" applyFill="1" applyBorder="1" applyAlignment="1">
      <alignment horizontal="right"/>
    </xf>
    <xf numFmtId="0" fontId="1" fillId="9" borderId="34" xfId="0" applyFont="1" applyFill="1" applyBorder="1" applyAlignment="1">
      <alignment horizontal="right"/>
    </xf>
    <xf numFmtId="0" fontId="1" fillId="9" borderId="32" xfId="0" applyFont="1" applyFill="1" applyBorder="1" applyAlignment="1">
      <alignment horizontal="right"/>
    </xf>
    <xf numFmtId="0" fontId="1" fillId="0" borderId="32" xfId="0" applyFont="1" applyBorder="1"/>
    <xf numFmtId="0" fontId="1" fillId="0" borderId="1" xfId="0" applyFont="1" applyBorder="1"/>
    <xf numFmtId="0" fontId="1" fillId="9" borderId="1" xfId="0" applyFont="1" applyFill="1" applyBorder="1"/>
    <xf numFmtId="0" fontId="1" fillId="10" borderId="1" xfId="0" applyFont="1" applyFill="1" applyBorder="1"/>
    <xf numFmtId="0" fontId="8" fillId="0" borderId="1" xfId="0" applyFont="1" applyBorder="1" applyAlignment="1">
      <alignment wrapText="1"/>
    </xf>
    <xf numFmtId="0" fontId="9" fillId="0" borderId="1" xfId="0" applyFont="1" applyBorder="1" applyAlignment="1">
      <alignment wrapText="1"/>
    </xf>
    <xf numFmtId="0" fontId="9" fillId="8" borderId="1" xfId="0" applyFont="1" applyFill="1" applyBorder="1" applyAlignment="1">
      <alignment wrapText="1"/>
    </xf>
    <xf numFmtId="0" fontId="9" fillId="0" borderId="20" xfId="0" applyFont="1" applyBorder="1" applyAlignment="1">
      <alignment wrapText="1"/>
    </xf>
    <xf numFmtId="0" fontId="9" fillId="0" borderId="12" xfId="0" applyFont="1" applyBorder="1" applyAlignment="1">
      <alignment wrapText="1"/>
    </xf>
    <xf numFmtId="0" fontId="9" fillId="0" borderId="23" xfId="0" applyFont="1" applyBorder="1" applyAlignment="1">
      <alignment wrapText="1"/>
    </xf>
    <xf numFmtId="0" fontId="2" fillId="0" borderId="24" xfId="0" applyFont="1" applyBorder="1" applyAlignment="1">
      <alignment horizontal="center"/>
    </xf>
    <xf numFmtId="0" fontId="2" fillId="0" borderId="25" xfId="0" applyFont="1" applyBorder="1" applyAlignment="1">
      <alignment horizontal="center"/>
    </xf>
    <xf numFmtId="0" fontId="2" fillId="0" borderId="1" xfId="0" applyFont="1" applyBorder="1" applyAlignment="1">
      <alignment horizontal="center"/>
    </xf>
    <xf numFmtId="0" fontId="2" fillId="0" borderId="30" xfId="0" applyFont="1" applyBorder="1" applyAlignment="1">
      <alignment horizontal="center"/>
    </xf>
    <xf numFmtId="0" fontId="2" fillId="0" borderId="0" xfId="0" applyFont="1" applyAlignment="1">
      <alignment horizontal="center"/>
    </xf>
    <xf numFmtId="0" fontId="2" fillId="0" borderId="26" xfId="0" applyFont="1" applyBorder="1" applyAlignment="1">
      <alignment horizontal="center"/>
    </xf>
    <xf numFmtId="0" fontId="2" fillId="2" borderId="24" xfId="0" applyFont="1" applyFill="1" applyBorder="1" applyAlignment="1">
      <alignment horizontal="center"/>
    </xf>
    <xf numFmtId="0" fontId="2" fillId="2" borderId="25" xfId="0" applyFont="1" applyFill="1" applyBorder="1" applyAlignment="1">
      <alignment horizontal="center"/>
    </xf>
    <xf numFmtId="0" fontId="2" fillId="2" borderId="26" xfId="0" applyFont="1" applyFill="1" applyBorder="1" applyAlignment="1">
      <alignment horizontal="center"/>
    </xf>
    <xf numFmtId="0" fontId="4" fillId="2" borderId="24" xfId="0" applyFont="1" applyFill="1" applyBorder="1" applyAlignment="1">
      <alignment horizontal="center"/>
    </xf>
    <xf numFmtId="0" fontId="0" fillId="2" borderId="25" xfId="0" applyFill="1" applyBorder="1" applyAlignment="1">
      <alignment horizontal="center"/>
    </xf>
    <xf numFmtId="0" fontId="0" fillId="2" borderId="26" xfId="0" applyFill="1" applyBorder="1" applyAlignment="1">
      <alignment horizontal="center"/>
    </xf>
    <xf numFmtId="0" fontId="0" fillId="0" borderId="0" xfId="0" applyFill="1" applyAlignment="1">
      <alignment horizontal="center"/>
    </xf>
  </cellXfs>
  <cellStyles count="2">
    <cellStyle name="Hyperlink" xfId="1" xr:uid="{00000000-000B-0000-0000-000008000000}"/>
    <cellStyle name="Normal" xfId="0" builtinId="0"/>
  </cellStyles>
  <dxfs count="102">
    <dxf>
      <fill>
        <patternFill>
          <bgColor rgb="FFFFC7CE"/>
        </patternFill>
      </fill>
    </dxf>
    <dxf>
      <numFmt numFmtId="0" formatCode="General"/>
      <fill>
        <patternFill patternType="solid">
          <fgColor indexed="64"/>
          <bgColor theme="5" tint="0.59999389629810485"/>
        </patternFill>
      </fill>
      <border diagonalUp="0" diagonalDown="0">
        <left style="thin">
          <color rgb="FF000000"/>
        </left>
        <right style="thin">
          <color rgb="FF000000"/>
        </right>
        <top style="thin">
          <color rgb="FF000000"/>
        </top>
        <bottom style="thin">
          <color rgb="FF000000"/>
        </bottom>
        <vertical/>
        <horizontal/>
      </border>
    </dxf>
    <dxf>
      <numFmt numFmtId="0" formatCode="General"/>
      <fill>
        <patternFill patternType="solid">
          <fgColor indexed="64"/>
          <bgColor theme="5" tint="0.59999389629810485"/>
        </patternFill>
      </fill>
      <border diagonalUp="0" diagonalDown="0">
        <left style="thin">
          <color rgb="FF000000"/>
        </left>
        <right/>
        <top style="thin">
          <color rgb="FF000000"/>
        </top>
        <bottom style="thin">
          <color rgb="FF000000"/>
        </bottom>
        <vertical/>
        <horizontal/>
      </border>
    </dxf>
    <dxf>
      <numFmt numFmtId="0" formatCode="General"/>
      <fill>
        <patternFill patternType="solid">
          <fgColor indexed="64"/>
          <bgColor theme="5" tint="0.59999389629810485"/>
        </patternFill>
      </fill>
      <border diagonalUp="0" diagonalDown="0">
        <left style="thin">
          <color rgb="FF000000"/>
        </left>
        <right style="thin">
          <color rgb="FF000000"/>
        </right>
        <top style="thin">
          <color rgb="FF000000"/>
        </top>
        <bottom style="thin">
          <color rgb="FF000000"/>
        </bottom>
        <vertical/>
        <horizontal/>
      </border>
    </dxf>
    <dxf>
      <numFmt numFmtId="0" formatCode="General"/>
      <fill>
        <patternFill patternType="solid">
          <fgColor indexed="64"/>
          <bgColor theme="5" tint="0.59999389629810485"/>
        </patternFill>
      </fill>
      <border diagonalUp="0" diagonalDown="0">
        <left style="thin">
          <color rgb="FF000000"/>
        </left>
        <right style="thin">
          <color rgb="FF000000"/>
        </right>
        <top style="thin">
          <color rgb="FF000000"/>
        </top>
        <bottom style="thin">
          <color rgb="FF000000"/>
        </bottom>
        <vertical/>
        <horizontal/>
      </border>
    </dxf>
    <dxf>
      <numFmt numFmtId="0" formatCode="General"/>
      <fill>
        <patternFill patternType="solid">
          <fgColor indexed="64"/>
          <bgColor theme="5" tint="0.59999389629810485"/>
        </patternFill>
      </fill>
      <border diagonalUp="0" diagonalDown="0">
        <left style="thin">
          <color rgb="FF000000"/>
        </left>
        <right style="thin">
          <color rgb="FF000000"/>
        </right>
        <top style="thin">
          <color rgb="FF000000"/>
        </top>
        <bottom style="thin">
          <color rgb="FF000000"/>
        </bottom>
        <vertical/>
        <horizontal/>
      </border>
    </dxf>
    <dxf>
      <numFmt numFmtId="0" formatCode="General"/>
      <fill>
        <patternFill patternType="solid">
          <fgColor indexed="64"/>
          <bgColor theme="5" tint="0.59999389629810485"/>
        </patternFill>
      </fill>
      <border diagonalUp="0" diagonalDown="0">
        <left style="thin">
          <color rgb="FF000000"/>
        </left>
        <right style="thin">
          <color rgb="FF000000"/>
        </right>
        <top style="thin">
          <color rgb="FF000000"/>
        </top>
        <bottom style="thin">
          <color rgb="FF000000"/>
        </bottom>
        <vertical/>
        <horizontal/>
      </border>
    </dxf>
    <dxf>
      <numFmt numFmtId="0" formatCode="General"/>
      <border diagonalUp="0" diagonalDown="0">
        <left style="thin">
          <color rgb="FF000000"/>
        </left>
        <right style="thin">
          <color rgb="FF000000"/>
        </right>
        <top style="thin">
          <color rgb="FF000000"/>
        </top>
        <bottom style="thin">
          <color rgb="FF000000"/>
        </bottom>
        <vertical/>
        <horizontal/>
      </border>
    </dxf>
    <dxf>
      <numFmt numFmtId="0" formatCode="General"/>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outline="0">
        <top style="medium">
          <color rgb="FF000000"/>
        </top>
        <bottom style="thin">
          <color rgb="FF000000"/>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wrapText="1"/>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64" formatCode="0000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numFmt numFmtId="30" formatCode="@"/>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numFmt numFmtId="30" formatCode="@"/>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0"/>
        <name val="Aptos Narrow"/>
        <family val="2"/>
        <scheme val="minor"/>
      </font>
      <fill>
        <patternFill patternType="solid">
          <fgColor theme="6"/>
          <bgColor theme="6"/>
        </patternFill>
      </fill>
      <alignment wrapText="1"/>
    </dxf>
    <dxf>
      <border diagonalUp="0" diagonalDown="0">
        <left style="thin">
          <color rgb="FF000000"/>
        </left>
        <right/>
        <top style="thin">
          <color rgb="FF000000"/>
        </top>
        <bottom style="thin">
          <color rgb="FF000000"/>
        </bottom>
        <vertical/>
        <horizontal/>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0"/>
        <name val="Aptos Narrow"/>
        <family val="2"/>
        <scheme val="minor"/>
      </font>
      <fill>
        <patternFill patternType="solid">
          <fgColor theme="5"/>
          <bgColor theme="5"/>
        </patternFill>
      </fill>
      <alignment wrapText="1"/>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theme="0"/>
        <name val="Aptos Narrow"/>
        <family val="2"/>
        <scheme val="minor"/>
      </font>
      <fill>
        <patternFill patternType="solid">
          <fgColor theme="7"/>
          <bgColor theme="7"/>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Narrow"/>
        <scheme val="minor"/>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ptos Narrow"/>
        <scheme val="minor"/>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ptos Narrow"/>
        <scheme val="minor"/>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ptos Narrow"/>
        <scheme val="minor"/>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ptos Narrow"/>
        <scheme val="minor"/>
      </font>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ptos Narrow"/>
        <scheme val="minor"/>
      </font>
      <border diagonalUp="0" diagonalDown="0">
        <left style="thin">
          <color rgb="FF000000"/>
        </left>
        <right style="thin">
          <color rgb="FF000000"/>
        </right>
        <top style="thin">
          <color rgb="FF000000"/>
        </top>
        <bottom style="thin">
          <color rgb="FF000000"/>
        </bottom>
        <vertical/>
        <horizontal/>
      </border>
    </dxf>
    <dxf>
      <border outline="0">
        <top style="thin">
          <color theme="8"/>
        </top>
        <bottom style="thin">
          <color rgb="FF000000"/>
        </bottom>
      </border>
    </dxf>
    <dxf>
      <font>
        <b val="0"/>
        <i val="0"/>
        <strike val="0"/>
        <condense val="0"/>
        <extend val="0"/>
        <outline val="0"/>
        <shadow val="0"/>
        <u val="none"/>
        <vertAlign val="baseline"/>
        <sz val="11"/>
        <color theme="1"/>
        <name val="Aptos Narrow"/>
        <scheme val="minor"/>
      </font>
    </dxf>
    <dxf>
      <font>
        <b/>
        <i val="0"/>
        <strike val="0"/>
        <condense val="0"/>
        <extend val="0"/>
        <outline val="0"/>
        <shadow val="0"/>
        <u val="none"/>
        <vertAlign val="baseline"/>
        <sz val="11"/>
        <color theme="0"/>
        <name val="Aptos Narrow"/>
        <family val="2"/>
        <scheme val="minor"/>
      </font>
      <fill>
        <patternFill patternType="solid">
          <fgColor theme="8"/>
          <bgColor theme="8"/>
        </patternFill>
      </fill>
      <alignment wrapText="1"/>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0" formatCode="General"/>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numFmt numFmtId="0" formatCode="General"/>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numFmt numFmtId="0" formatCode="General"/>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diagonalUp="0" diagonalDown="0">
        <left style="thin">
          <color rgb="FF000000"/>
        </left>
        <right/>
        <top style="thin">
          <color rgb="FF000000"/>
        </top>
        <bottom style="thin">
          <color rgb="FF000000"/>
        </bottom>
        <vertical/>
        <horizontal/>
      </border>
    </dxf>
    <dxf>
      <alignment wrapText="1"/>
      <border>
        <left style="thin">
          <color rgb="FF000000"/>
        </left>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diagonalUp="0" diagonalDown="0">
        <left style="thin">
          <color rgb="FF000000"/>
        </left>
        <right style="thin">
          <color rgb="FF000000"/>
        </right>
        <top style="thin">
          <color rgb="FF000000"/>
        </top>
        <bottom style="thin">
          <color rgb="FF000000"/>
        </bottom>
        <vertical/>
        <horizontal/>
      </border>
    </dxf>
    <dxf>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0" formatCode="General"/>
      <alignment wrapText="1"/>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wrapText="1"/>
      <border>
        <left/>
        <right style="thin">
          <color rgb="FF000000"/>
        </right>
        <top style="thin">
          <color rgb="FF000000"/>
        </top>
        <bottom style="thin">
          <color rgb="FF000000"/>
        </bottom>
        <vertical style="thin">
          <color rgb="FF000000"/>
        </vertical>
        <horizontal style="thin">
          <color rgb="FF000000"/>
        </horizontal>
      </border>
    </dxf>
    <dxf>
      <alignment wrapText="1"/>
    </dxf>
    <dxf>
      <alignment wrapText="1"/>
      <border>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Victoria PRAT" id="{9634552F-2A0A-4312-BCC1-59C0F552D719}" userId="S::victoria.prat@pl.chambagri.fr::e3b101ef-3b70-480a-aaec-9bc4c0de5af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789A8E1-7EBA-4013-9E15-5CFA70F73FCD}" name="Tableau6" displayName="Tableau6" ref="S4:AV27" totalsRowShown="0" headerRowDxfId="101" dataDxfId="100">
  <autoFilter ref="S4:AV27" xr:uid="{6789A8E1-7EBA-4013-9E15-5CFA70F73FCD}"/>
  <tableColumns count="30">
    <tableColumn id="1" xr3:uid="{1ED2DF41-A7D7-4F32-9D92-58AC8DC9758D}" name="Nom culture 1" dataDxfId="99"/>
    <tableColumn id="2" xr3:uid="{140D0B13-3829-4E56-8924-611B2ADCA31C}" name="Surface culture 1 /an" dataDxfId="98">
      <calculatedColumnFormula>750*0.1</calculatedColumnFormula>
    </tableColumn>
    <tableColumn id="3" xr3:uid="{4F7721B5-E35C-49C5-9476-BE59F4A46BC3}" name="Masse culture 1 " dataDxfId="97"/>
    <tableColumn id="16" xr3:uid="{38D4DB41-3EB5-496C-A72C-8F4827D5B31C}" name="Prix de vente culture 1" dataDxfId="96"/>
    <tableColumn id="4" xr3:uid="{E3F73317-0D76-4FBF-B947-D25BB4331507}" name="Nom culture 2" dataDxfId="95"/>
    <tableColumn id="5" xr3:uid="{06EF5403-CA59-4406-8F31-F469A1C8F2C3}" name="Surface culture 2" dataDxfId="94"/>
    <tableColumn id="6" xr3:uid="{ED3F7B02-722C-4057-82EA-7F492C9D9AE5}" name="Masse culture 2 (en kg)" dataDxfId="93"/>
    <tableColumn id="7" xr3:uid="{B2F37333-E16E-4EEA-96BC-D70624B85B9D}" name="Prix de vente culture 2" dataDxfId="92"/>
    <tableColumn id="8" xr3:uid="{F0C96E8A-B77C-4242-B2CA-3DC53C04B03A}" name="Nom culture 3" dataDxfId="91"/>
    <tableColumn id="9" xr3:uid="{916550B0-371D-4709-BC98-6A52BD0DAE4C}" name="Surface culture 3" dataDxfId="90"/>
    <tableColumn id="10" xr3:uid="{BFB19E3A-9F95-48BF-86E4-D14EA3AE04DF}" name="Masse culture 3 (en kg)" dataDxfId="89"/>
    <tableColumn id="11" xr3:uid="{80EB002C-F2CD-4290-8788-967DEB502706}" name="Prix de vente culture 3" dataDxfId="88"/>
    <tableColumn id="12" xr3:uid="{A63591F9-CB49-4E85-88EB-B7B6B10D01C7}" name="Nom culture 4" dataDxfId="87"/>
    <tableColumn id="13" xr3:uid="{95E4C1E6-E3BD-4A9E-8F12-238FBE3EB83B}" name="Surface culture 4" dataDxfId="86"/>
    <tableColumn id="14" xr3:uid="{1888CC55-1B0C-4E67-BCFA-613C2DAF3F78}" name="Masse culture 4 (en kg)" dataDxfId="85"/>
    <tableColumn id="15" xr3:uid="{912F841B-6CF7-46B4-83F6-B257687A6B32}" name="Prix de vente culture 4" dataDxfId="84"/>
    <tableColumn id="22" xr3:uid="{BB66E143-8BD8-4226-A73A-3D782C33D763}" name="Nom culture 5" dataDxfId="83"/>
    <tableColumn id="23" xr3:uid="{FEB12890-D0AB-4590-A732-EAFB6D471E03}" name="Surface culture 5" dataDxfId="82"/>
    <tableColumn id="24" xr3:uid="{7DEBCA68-46E9-4ACE-8D71-15C6047DA9C7}" name="Masse culture 5 (en kg)" dataDxfId="81"/>
    <tableColumn id="25" xr3:uid="{E14BC2C0-18A6-4123-939E-80329498E90C}" name="Prix de vente culture 5" dataDxfId="80"/>
    <tableColumn id="26" xr3:uid="{47941CED-E856-4D2E-9AB7-DF6E40B80D3B}" name="Nom culture 6" dataDxfId="79"/>
    <tableColumn id="27" xr3:uid="{44508FB7-42CD-4363-904C-3F9E6782B218}" name="Surface culture 6" dataDxfId="78">
      <calculatedColumnFormula>75*2</calculatedColumnFormula>
    </tableColumn>
    <tableColumn id="17" xr3:uid="{82AB625B-4205-4B8D-9ADF-2B34B2477F97}" name="Masse culture 6 (en kg)" dataDxfId="77"/>
    <tableColumn id="20" xr3:uid="{3ABC7D5D-FD04-40D0-BA5F-E3244CF4773D}" name="Prix de vente culture 6" dataDxfId="76"/>
    <tableColumn id="28" xr3:uid="{874E10EA-A28D-4D63-AF54-E166BAFC42A9}" name="Nom culture 7" dataDxfId="75"/>
    <tableColumn id="29" xr3:uid="{F94AFD48-6E71-4D9D-AC57-6F16ACBF4214}" name="Surface culture 7" dataDxfId="74">
      <calculatedColumnFormula>750*0.3</calculatedColumnFormula>
    </tableColumn>
    <tableColumn id="30" xr3:uid="{404DCF17-BBB4-41C7-9E83-06C4FBCAA6A4}" name="Masse culture 7 (en kg)" dataDxfId="73"/>
    <tableColumn id="31" xr3:uid="{80469837-7267-4396-BFD4-F5D3822ADF4F}" name="Prix de vente culture 7" dataDxfId="72"/>
    <tableColumn id="18" xr3:uid="{68792908-5E54-4928-9C5B-BF93049F3A6B}" name="Surface totale" dataDxfId="71">
      <calculatedColumnFormula>Tableau6[[#This Row],[Surface culture 7]]+Tableau6[[#This Row],[Surface culture 6]]+Tableau6[[#This Row],[Surface culture 5]]+Tableau6[[#This Row],[Surface culture 4]]+Tableau6[[#This Row],[Surface culture 3]]+Tableau6[[#This Row],[Surface culture 2]]+Tableau6[[#This Row],[Surface culture 1 /an]]</calculatedColumnFormula>
    </tableColumn>
    <tableColumn id="19" xr3:uid="{F57E6803-1CAB-4470-B208-4AC14779DBE4}" name="Masse totale (en kg/an ou en nbr de barquettes par an)" dataDxfId="7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68422AE-AAB8-4141-9D67-A3D511B32FCF}" name="Tableau5" displayName="Tableau5" ref="BZ4:CE27" totalsRowShown="0" headerRowDxfId="69" dataDxfId="68" tableBorderDxfId="67">
  <autoFilter ref="BZ4:CE27" xr:uid="{E68422AE-AAB8-4141-9D67-A3D511B32FCF}"/>
  <tableColumns count="6">
    <tableColumn id="1" xr3:uid="{6711A970-73A6-4F96-9BCF-1AD33484E167}" name="Substrat" dataDxfId="66"/>
    <tableColumn id="2" xr3:uid="{13063EB1-D81C-4E0F-81FB-02613EA53446}" name="Semences" dataDxfId="65"/>
    <tableColumn id="3" xr3:uid="{9A8512BD-4D4A-4994-8C52-51B3191AF64E}" name="Plants" dataDxfId="64"/>
    <tableColumn id="4" xr3:uid="{20A840E6-82B2-4FF3-A462-70C9E32E0B3F}" name="Packaging" dataDxfId="63"/>
    <tableColumn id="5" xr3:uid="{4A9EDD64-DE0E-44CF-86F0-7FC862E56549}" name="Fertilisant" dataDxfId="62"/>
    <tableColumn id="6" xr3:uid="{4A5E40A5-D4DE-49A6-AD28-D527C82DACBE}" name="Autres" dataDxfId="61"/>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4989EBB-0F14-4F3F-994A-3E9EDF3C0CE2}" name="Tableau7" displayName="Tableau7" ref="BF4:BX27" totalsRowShown="0" headerRowDxfId="60" tableBorderDxfId="59">
  <autoFilter ref="BF4:BX27" xr:uid="{C4989EBB-0F14-4F3F-994A-3E9EDF3C0CE2}"/>
  <tableColumns count="19">
    <tableColumn id="1" xr3:uid="{33ACDE33-BBE0-4347-9DF4-5C42EA02F843}" name="Loyer " dataDxfId="58"/>
    <tableColumn id="2" xr3:uid="{3180CBFC-2BBC-4FEF-9BF5-77E715F14A16}" name="Assurances" dataDxfId="57"/>
    <tableColumn id="3" xr3:uid="{37B8AFC1-796F-44A3-8885-161073F11B20}" name="Carburant" dataDxfId="56"/>
    <tableColumn id="4" xr3:uid="{D8876947-F906-49CB-9BD4-197AB2EF1FE1}" name="Entretien, réparations" dataDxfId="55"/>
    <tableColumn id="5" xr3:uid="{62D3DA72-12B4-43F5-8EB8-F55E70E7DDA1}" name="Eau" dataDxfId="54"/>
    <tableColumn id="6" xr3:uid="{98FC5456-75B9-4D5E-9D03-7F1F71C42548}" name="Electricité" dataDxfId="53"/>
    <tableColumn id="7" xr3:uid="{DA19BBD4-5207-4DFB-A24C-52E03FDEA23F}" name="Impôts" dataDxfId="52"/>
    <tableColumn id="8" xr3:uid="{F14D47AC-A583-4E97-A403-CCD5BB3AA16F}" name="Centre de gestion" dataDxfId="51"/>
    <tableColumn id="9" xr3:uid="{8C8EA19A-C620-4416-837F-6EF5254474DE}" name="Frais bancaires" dataDxfId="50"/>
    <tableColumn id="10" xr3:uid="{B6010B68-8A5E-4ED6-943D-77F68D005A8B}" name="Téléphone, internet" dataDxfId="49"/>
    <tableColumn id="11" xr3:uid="{884D1ED2-7C6C-4E34-B682-2F67D41C9834}" name="Déplacements" dataDxfId="48"/>
    <tableColumn id="12" xr3:uid="{4376EEDF-04AA-4D49-AB54-4DABA22F2944}" name="Frais de marché" dataDxfId="47"/>
    <tableColumn id="13" xr3:uid="{E7765806-B861-46EF-B512-77671130A2FB}" name="Communication" dataDxfId="46"/>
    <tableColumn id="14" xr3:uid="{05AB53FD-2C90-43C0-888C-F3CA865CCD54}" name="Main d'oeuvre" dataDxfId="45"/>
    <tableColumn id="15" xr3:uid="{9824A006-A4B0-41F5-A23C-6D5BBB07EED3}" name="MSA" dataDxfId="44"/>
    <tableColumn id="16" xr3:uid="{FD569FB3-B2AB-4E48-9296-5A03661B8574}" name="Autres locations" dataDxfId="43"/>
    <tableColumn id="17" xr3:uid="{6D32E59E-15AB-4750-A74C-2506AF8A5A0B}" name="Amortissements" dataDxfId="42"/>
    <tableColumn id="18" xr3:uid="{1A4D915B-46F1-4B60-9A38-A50B6E79F8F8}" name="Annuités" dataDxfId="41"/>
    <tableColumn id="19" xr3:uid="{9F72ADF7-C0B4-49C0-9A72-D944968671FF}" name="Autres" dataDxfId="40"/>
  </tableColumns>
  <tableStyleInfo name="TableStyleLight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2468CC-E575-4633-B6DD-7B34E7DFEB27}" name="Tableau8" displayName="Tableau8" ref="AX4:BD27" totalsRowShown="0" headerRowDxfId="39" tableBorderDxfId="38">
  <autoFilter ref="AX4:BD27" xr:uid="{822468CC-E575-4633-B6DD-7B34E7DFEB27}"/>
  <tableColumns count="7">
    <tableColumn id="1" xr3:uid="{7DBF123F-672A-45DD-8686-3979A3BAA13D}" name="Vente produits bruts" dataDxfId="37"/>
    <tableColumn id="2" xr3:uid="{758A4ED1-6DAE-43E4-A844-C4CBD82CBD37}" name="Vente produits transformés" dataDxfId="36"/>
    <tableColumn id="3" xr3:uid="{B9F39561-CBAA-4BD1-A423-C9F3B1AC7477}" name="Achat revente" dataDxfId="35"/>
    <tableColumn id="4" xr3:uid="{35B969FD-1D92-4681-8DE8-B4259811731D}" name="Billetterie événementiel" dataDxfId="34"/>
    <tableColumn id="5" xr3:uid="{A48978BC-0750-4362-92B3-04489BF797FF}" name="Ateliers" dataDxfId="33"/>
    <tableColumn id="6" xr3:uid="{6A32B71B-503D-4F7D-BCC7-D51D8DC973BC}" name="Prestation de services" dataDxfId="32"/>
    <tableColumn id="7" xr3:uid="{1613303F-01C3-417C-B02D-D04C83FF8EA7}" name="Autres produits" dataDxfId="31"/>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248411D-2FD1-424D-A243-2BB4882FD909}" name="Tableau9" displayName="Tableau9" ref="A4:Q30" totalsRowShown="0" headerRowDxfId="30">
  <autoFilter ref="A4:Q30" xr:uid="{8248411D-2FD1-424D-A243-2BB4882FD909}"/>
  <tableColumns count="17">
    <tableColumn id="1" xr3:uid="{D395D7EC-D939-4AAB-AD1B-B7DF7C9C91A6}" name="Id" dataDxfId="29"/>
    <tableColumn id="6" xr3:uid="{4443D32E-8146-4351-BD20-810BE183C521}" name="Raison sociale" dataDxfId="28"/>
    <tableColumn id="2" xr3:uid="{3DAD99C2-61E0-4DA0-8C40-39C69DBF9225}" name="Nom" dataDxfId="27"/>
    <tableColumn id="3" xr3:uid="{EC00494E-B039-4305-9539-F4F4B75AA6D4}" name="Prénom" dataDxfId="26"/>
    <tableColumn id="4" xr3:uid="{71DC9AB6-A269-4D17-89FE-00E877A9DD45}" name="N°" dataDxfId="25"/>
    <tableColumn id="5" xr3:uid="{1D70D6AB-9A28-459B-9AEA-96C747B6A813}" name="Mail" dataDxfId="24"/>
    <tableColumn id="7" xr3:uid="{DFD81E38-C1DB-4EF8-870D-C6E169E4089B}" name="Cabinet comptable" dataDxfId="23"/>
    <tableColumn id="8" xr3:uid="{C73E0964-C2D2-4E9D-9B37-E33F6A507028}" name="Régime fiscal" dataDxfId="22"/>
    <tableColumn id="9" xr3:uid="{F97FFA30-A08C-4BC4-A1A1-18EF806009B1}" name="Statut social" dataDxfId="21"/>
    <tableColumn id="10" xr3:uid="{8BC6A0A0-27B6-49B7-959C-8E00D2D6917C}" name="Statut juridique" dataDxfId="20"/>
    <tableColumn id="11" xr3:uid="{C0D0F87D-7A70-4D9F-A159-131DD23DAE12}" name="Année d'exercice" dataDxfId="19"/>
    <tableColumn id="12" xr3:uid="{6DD5A638-B9C7-40FF-9C21-60AF20E8CAE9}" name="Année d'installation" dataDxfId="18"/>
    <tableColumn id="13" xr3:uid="{C59A1B0A-E97A-4938-A82D-B043A988B16D}" name="Surface réelle au sol (m²)" dataDxfId="17"/>
    <tableColumn id="14" xr3:uid="{C9AA2653-0125-44F0-B512-A52B93B270A7}" name="SAU  (en m²)" dataDxfId="16"/>
    <tableColumn id="15" xr3:uid="{109715D1-F49F-4B78-9D0F-8077C22D9D25}" name="Typologie" dataDxfId="15"/>
    <tableColumn id="16" xr3:uid="{6EFF8E56-7DF3-451D-BF7C-FC92905C35B4}" name="Capital investi" dataDxfId="14"/>
    <tableColumn id="17" xr3:uid="{45AA8016-D1BC-492A-A362-C7DDAC320847}" name="Progression" dataDxfId="13"/>
  </tableColumns>
  <tableStyleInfo name="TableStyleLight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7700CCD-CA1B-4F1B-87D9-1B25FCD94970}" name="Tableau10" displayName="Tableau10" ref="CG4:CP27" totalsRowShown="0" headerRowDxfId="12" tableBorderDxfId="11">
  <autoFilter ref="CG4:CP27" xr:uid="{87700CCD-CA1B-4F1B-87D9-1B25FCD94970}"/>
  <tableColumns count="10">
    <tableColumn id="1" xr3:uid="{43E2155D-C0D0-4408-9841-0063ACEDF49D}" name="Produit" dataDxfId="10"/>
    <tableColumn id="2" xr3:uid="{A6E5F305-6FA1-41FE-AD3B-2AD7A002D82A}" name="Chiffre d'affaire" dataDxfId="9"/>
    <tableColumn id="3" xr3:uid="{5B42DF4A-E0A1-468D-99AC-0E209280D6F8}" name="Charges opérationnelles" dataDxfId="8">
      <calculatedColumnFormula>SUM(Tableau5[#This Row])</calculatedColumnFormula>
    </tableColumn>
    <tableColumn id="4" xr3:uid="{E05A4F25-0A2E-47AF-9324-79723BD46508}" name="Charges de structure" dataDxfId="7">
      <calculatedColumnFormula>SUM(Tableau7[#This Row])</calculatedColumnFormula>
    </tableColumn>
    <tableColumn id="5" xr3:uid="{5EAFD02E-5627-4218-AD71-D1616FDF8013}" name="marge brute" dataDxfId="6">
      <calculatedColumnFormula>Tableau10[[#This Row],[Produit]]-Tableau10[[#This Row],[Charges opérationnelles]]</calculatedColumnFormula>
    </tableColumn>
    <tableColumn id="6" xr3:uid="{BA1733F1-9947-43B6-ADCB-645954E7A96F}" name="EBE" dataDxfId="5">
      <calculatedColumnFormula>Tableau10[[#This Row],[marge brute]]/Tableau10[[#This Row],[Produit]]</calculatedColumnFormula>
    </tableColumn>
    <tableColumn id="7" xr3:uid="{AE4BEBB8-891B-4CA9-8BD2-35E6FFB2809C}" name="EBE/Produit" dataDxfId="4">
      <calculatedColumnFormula>Tableau10[[#This Row],[marge brute]]/Tableau10[[#This Row],[Produit]]</calculatedColumnFormula>
    </tableColumn>
    <tableColumn id="8" xr3:uid="{B47D407B-F84A-4BB8-A2F1-4359B14063D3}" name="Annuités (en % de l'EBE)" dataDxfId="3">
      <calculatedColumnFormula>100*Tableau7[[#This Row],[Annuités]]/Tableau10[[#This Row],[marge brute]]</calculatedColumnFormula>
    </tableColumn>
    <tableColumn id="9" xr3:uid="{39E2DA2F-6B2F-4288-B32F-1A88FA5C2A3B}" name="Marge de sécurité" dataDxfId="2">
      <calculatedColumnFormula>Tableau10[[#This Row],[Annuités (en % de l''EBE)]]/Tableau10[[#This Row],[marge brute]]</calculatedColumnFormula>
    </tableColumn>
    <tableColumn id="10" xr3:uid="{D225C9E1-29A7-4A40-9C93-2C5388C5F29F}" name="Sécurité financière _x000a_(marge de sécurité/EBE)" dataDxfId="1">
      <calculatedColumnFormula>Tableau10[[#This Row],[Annuités (en % de l''EBE)]]/Tableau10[[#This Row],[marge brute]]</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4" dT="2025-06-26T12:23:18.04" personId="{9634552F-2A0A-4312-BCC1-59C0F552D719}" id="{5CA22D51-95CC-4304-8B7C-96C79B6EAC32}">
    <text>(emprunts + investissement perso)</text>
  </threadedComment>
  <threadedComment ref="U4" dT="2025-06-26T12:22:25.80" personId="{9634552F-2A0A-4312-BCC1-59C0F552D719}" id="{01CBBE32-17CF-49CF-BDF3-C44896B16636}">
    <text>en kg ou en nbr de barquettes</text>
  </threadedComment>
  <threadedComment ref="AV4" dT="2025-06-26T12:18:57.97" personId="{9634552F-2A0A-4312-BCC1-59C0F552D719}" id="{74652E40-9CFD-41E5-A27B-F52AF2530297}">
    <text>la masse totale n'est pas toujours calculée par la somme des masses par produit car on n'a pas toujours le détail ou la place de mettre le détail de chaque culture</text>
  </threadedComment>
  <threadedComment ref="CL5" dT="2025-07-15T08:42:23.53" personId="{9634552F-2A0A-4312-BCC1-59C0F552D719}" id="{22C97FED-E444-455F-BF2D-96BD03B5946D}">
    <text>EBE faux donc indicateurs aussi mais intéressant à calculer plus tard ?</text>
  </threadedComment>
  <threadedComment ref="BZ8" dT="2025-07-11T12:27:03.99" personId="{9634552F-2A0A-4312-BCC1-59C0F552D719}" id="{33BB599C-BB5E-4352-8514-A6BED522E36E}">
    <text>comprend la matière première de création du substrat (7560) + le prix de l'ensemencement des sacs (10800)</text>
  </threadedComment>
  <threadedComment ref="BH9" dT="2025-07-01T09:19:37.23" personId="{9634552F-2A0A-4312-BCC1-59C0F552D719}" id="{2AB34692-3E2B-4FEC-8742-FF621466D350}">
    <text>comprend entretien + péage + gazoil</text>
  </threadedComment>
  <threadedComment ref="BD11" dT="2025-06-26T14:48:33.35" personId="{9634552F-2A0A-4312-BCC1-59C0F552D719}" id="{E9AD9074-3D87-46B3-BACD-FCDC9C11ACA3}">
    <text xml:space="preserve">subventions fonctionnement + ville de rennes + espace d'entraide
</text>
  </threadedComment>
  <threadedComment ref="BS11" dT="2025-06-26T14:46:13.54" personId="{9634552F-2A0A-4312-BCC1-59C0F552D719}" id="{BFCBA83F-CEEE-4D83-86FC-340DF087F10F}">
    <text>2 salariés + 1 service civique</text>
  </threadedComment>
  <threadedComment ref="P13" dT="2025-06-26T10:33:23.32" personId="{9634552F-2A0A-4312-BCC1-59C0F552D719}" id="{5FBA28B4-222B-4D42-B017-8F4CE2B5CFEB}">
    <text>investissement matériel (dans l'ordre)  : composteur électromécanique, broyeur, matériel esp verts, vélo électrique avec remorque, véhicule électrique spécial esp verts, matos divers manuel jardinage</text>
  </threadedComment>
  <threadedComment ref="V13" dT="2025-06-26T12:11:34.59" personId="{9634552F-2A0A-4312-BCC1-59C0F552D719}" id="{08262448-B87E-43FB-8C51-28D623F3EA49}">
    <text>en moyenne, total du CA issu de la vente de légumes = 22800€</text>
  </threadedComment>
  <threadedComment ref="AX13" dT="2025-06-26T08:41:53.32" personId="{9634552F-2A0A-4312-BCC1-59C0F552D719}" id="{0E88C5B9-3577-438A-957B-799B66198EE2}">
    <text>MARAICHAGE + AMAP + PEPINIERE</text>
  </threadedComment>
  <threadedComment ref="AY13" dT="2025-06-26T08:42:00.83" personId="{9634552F-2A0A-4312-BCC1-59C0F552D719}" id="{CA5E7DDF-5E37-4638-A989-2D354857B123}">
    <text>COMPOST --&gt; mettre ds prestation de service car pas revendu mais juste récolté</text>
  </threadedComment>
  <threadedComment ref="BC13" dT="2025-06-26T08:42:18.63" personId="{9634552F-2A0A-4312-BCC1-59C0F552D719}" id="{6E91630C-889E-4D1E-AC29-1040B50E6393}">
    <text>ESP VERTS + LIVRAISONS BLANCHISSERIE + COMPOST (service car juste récolté puis consommé sur place)</text>
  </threadedComment>
  <threadedComment ref="BT13" dT="2025-06-26T08:41:17.65" personId="{9634552F-2A0A-4312-BCC1-59C0F552D719}" id="{C85ECEC4-3A3E-4F71-A682-BECB04EE6195}">
    <text>URSSAF</text>
  </threadedComment>
  <threadedComment ref="CJ14" dT="2025-06-27T10:22:32.70" personId="{9634552F-2A0A-4312-BCC1-59C0F552D719}" id="{3888C932-153B-4F0F-BBE1-A2F97B4E0F27}">
    <text>"budget annuel pour le maraîchage de 800k toutes charges comprises"</text>
  </threadedComment>
  <threadedComment ref="BZ15" dT="2025-06-26T14:34:05.73" personId="{9634552F-2A0A-4312-BCC1-59C0F552D719}" id="{BABF75D3-65EA-4CE3-823A-7C11A73251B8}">
    <text>comprend substrat + livraison du substrat</text>
  </threadedComment>
  <threadedComment ref="BB16" dT="2025-07-02T14:28:42.40" personId="{9634552F-2A0A-4312-BCC1-59C0F552D719}" id="{970F32D3-6323-477C-8C96-7B4216B8D982}">
    <text>ateliers + produits dérivés (kit champi, livre de recettes)</text>
  </threadedComment>
  <threadedComment ref="BX16" dT="2025-07-02T14:39:53.35" personId="{9634552F-2A0A-4312-BCC1-59C0F552D719}" id="{E10AF2D5-EC7A-4574-BBBB-1625F7199AA8}">
    <text>adhésions réseau AU et local</text>
  </threadedComment>
  <threadedComment ref="BZ16" dT="2025-07-02T14:35:47.22" personId="{9634552F-2A0A-4312-BCC1-59C0F552D719}" id="{8BE4AF4D-F48A-4526-AB36-DF832F072C70}">
    <text>substrat acheté 23k+9k tsport + substrat fait maison 30k (matière première + énergie)</text>
  </threadedComment>
  <threadedComment ref="CE16" dT="2025-07-02T14:34:47.87" personId="{9634552F-2A0A-4312-BCC1-59C0F552D719}" id="{9E1C4A78-9D15-42C8-AD11-D08E67398C8F}">
    <text>sous traitance conserverie 11k + couts de production produits dérivés 3k</text>
  </threadedComment>
  <threadedComment ref="BU17" dT="2025-07-04T10:32:18.43" personId="{9634552F-2A0A-4312-BCC1-59C0F552D719}" id="{DA995898-2F96-422B-85BA-51238D4667C8}">
    <text>mise en canette</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vmlDrawing" Target="../drawings/vmlDrawing1.v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858D8-6551-45B0-B0E7-FC2BC354B0FE}">
  <dimension ref="A1:A10"/>
  <sheetViews>
    <sheetView tabSelected="1" workbookViewId="0">
      <selection activeCell="A5" sqref="A5"/>
    </sheetView>
  </sheetViews>
  <sheetFormatPr baseColWidth="10" defaultColWidth="8.88671875" defaultRowHeight="14.4" x14ac:dyDescent="0.3"/>
  <cols>
    <col min="1" max="1" width="121.88671875" customWidth="1"/>
  </cols>
  <sheetData>
    <row r="1" spans="1:1" ht="21" x14ac:dyDescent="0.4">
      <c r="A1" s="81" t="s">
        <v>344</v>
      </c>
    </row>
    <row r="2" spans="1:1" x14ac:dyDescent="0.3">
      <c r="A2" s="82"/>
    </row>
    <row r="3" spans="1:1" x14ac:dyDescent="0.3">
      <c r="A3" s="82"/>
    </row>
    <row r="4" spans="1:1" ht="57.6" x14ac:dyDescent="0.3">
      <c r="A4" s="83" t="s">
        <v>0</v>
      </c>
    </row>
    <row r="5" spans="1:1" x14ac:dyDescent="0.3">
      <c r="A5" s="82"/>
    </row>
    <row r="6" spans="1:1" x14ac:dyDescent="0.3">
      <c r="A6" s="82" t="s">
        <v>1</v>
      </c>
    </row>
    <row r="7" spans="1:1" x14ac:dyDescent="0.3">
      <c r="A7" s="82" t="s">
        <v>2</v>
      </c>
    </row>
    <row r="8" spans="1:1" x14ac:dyDescent="0.3">
      <c r="A8" s="82"/>
    </row>
    <row r="9" spans="1:1" ht="43.2" x14ac:dyDescent="0.3">
      <c r="A9" s="83" t="s">
        <v>3</v>
      </c>
    </row>
    <row r="10" spans="1:1" x14ac:dyDescent="0.3">
      <c r="A10" s="82"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A2AA9-96E1-43A5-90D8-964734B3D7A3}">
  <sheetPr>
    <pageSetUpPr fitToPage="1"/>
  </sheetPr>
  <dimension ref="A1:O40"/>
  <sheetViews>
    <sheetView workbookViewId="0">
      <pane ySplit="2" topLeftCell="A35" activePane="bottomLeft" state="frozen"/>
      <selection pane="bottomLeft" activeCell="A40" sqref="A40"/>
    </sheetView>
  </sheetViews>
  <sheetFormatPr baseColWidth="10" defaultColWidth="9.109375" defaultRowHeight="14.4" x14ac:dyDescent="0.3"/>
  <cols>
    <col min="1" max="1" width="9.5546875" customWidth="1"/>
    <col min="2" max="2" width="29.109375" customWidth="1"/>
    <col min="3" max="4" width="43.44140625" customWidth="1"/>
    <col min="5" max="5" width="36.5546875" customWidth="1"/>
    <col min="6" max="6" width="90" style="37" customWidth="1"/>
    <col min="7" max="7" width="9.109375" bestFit="1" customWidth="1"/>
    <col min="8" max="8" width="13.44140625" bestFit="1" customWidth="1"/>
    <col min="15" max="15" width="9.6640625" bestFit="1" customWidth="1"/>
  </cols>
  <sheetData>
    <row r="1" spans="1:15" ht="43.2" x14ac:dyDescent="0.3">
      <c r="B1" s="57" t="s">
        <v>5</v>
      </c>
    </row>
    <row r="2" spans="1:15" x14ac:dyDescent="0.3">
      <c r="A2" s="13" t="s">
        <v>6</v>
      </c>
      <c r="B2" s="14" t="s">
        <v>7</v>
      </c>
      <c r="C2" s="14" t="s">
        <v>8</v>
      </c>
      <c r="D2" s="15" t="s">
        <v>9</v>
      </c>
      <c r="E2" s="15" t="s">
        <v>10</v>
      </c>
      <c r="F2" s="52" t="s">
        <v>11</v>
      </c>
    </row>
    <row r="3" spans="1:15" x14ac:dyDescent="0.3">
      <c r="A3" s="152" t="s">
        <v>12</v>
      </c>
      <c r="B3" s="153"/>
      <c r="C3" s="153"/>
      <c r="D3" s="153"/>
      <c r="E3" s="153"/>
      <c r="F3" s="154"/>
    </row>
    <row r="4" spans="1:15" ht="28.8" x14ac:dyDescent="0.3">
      <c r="A4" s="41" t="s">
        <v>13</v>
      </c>
      <c r="B4" s="16" t="s">
        <v>14</v>
      </c>
      <c r="C4" s="12" t="s">
        <v>15</v>
      </c>
      <c r="D4" s="12"/>
      <c r="E4" s="12" t="s">
        <v>16</v>
      </c>
      <c r="F4" s="53"/>
    </row>
    <row r="5" spans="1:15" ht="43.2" x14ac:dyDescent="0.3">
      <c r="A5" s="29" t="s">
        <v>17</v>
      </c>
      <c r="B5" s="30"/>
      <c r="C5" s="31" t="s">
        <v>18</v>
      </c>
      <c r="D5" s="31" t="s">
        <v>19</v>
      </c>
      <c r="E5" s="31" t="s">
        <v>20</v>
      </c>
      <c r="F5" s="54"/>
    </row>
    <row r="6" spans="1:15" ht="28.8" x14ac:dyDescent="0.3">
      <c r="A6" s="29" t="s">
        <v>21</v>
      </c>
      <c r="B6" s="30"/>
      <c r="C6" s="31" t="s">
        <v>22</v>
      </c>
      <c r="D6" s="31"/>
      <c r="E6" s="31"/>
      <c r="F6" s="54"/>
    </row>
    <row r="7" spans="1:15" x14ac:dyDescent="0.3">
      <c r="A7" s="9" t="s">
        <v>23</v>
      </c>
      <c r="B7" s="17" t="s">
        <v>24</v>
      </c>
      <c r="C7" s="11" t="s">
        <v>25</v>
      </c>
      <c r="D7" s="11"/>
      <c r="E7" s="4" t="s">
        <v>26</v>
      </c>
      <c r="F7" s="22"/>
    </row>
    <row r="8" spans="1:15" ht="28.8" x14ac:dyDescent="0.3">
      <c r="A8" s="9" t="s">
        <v>27</v>
      </c>
      <c r="B8" s="17"/>
      <c r="C8" s="11" t="s">
        <v>28</v>
      </c>
      <c r="D8" s="11" t="s">
        <v>29</v>
      </c>
      <c r="E8" s="4" t="s">
        <v>30</v>
      </c>
      <c r="F8" s="56"/>
      <c r="G8" t="s">
        <v>31</v>
      </c>
      <c r="H8" s="1" t="s">
        <v>32</v>
      </c>
      <c r="I8" s="2" t="s">
        <v>33</v>
      </c>
      <c r="J8" s="2" t="s">
        <v>34</v>
      </c>
      <c r="K8" s="2" t="s">
        <v>35</v>
      </c>
      <c r="L8" s="2" t="s">
        <v>36</v>
      </c>
      <c r="M8" s="2" t="s">
        <v>37</v>
      </c>
      <c r="N8" s="2" t="s">
        <v>38</v>
      </c>
      <c r="O8" s="3" t="s">
        <v>39</v>
      </c>
    </row>
    <row r="9" spans="1:15" x14ac:dyDescent="0.3">
      <c r="A9" s="9" t="s">
        <v>40</v>
      </c>
      <c r="B9" s="17"/>
      <c r="C9" s="11" t="s">
        <v>41</v>
      </c>
      <c r="D9" s="11"/>
      <c r="E9" s="4"/>
      <c r="F9" s="22"/>
      <c r="H9" s="40"/>
      <c r="I9" s="32"/>
      <c r="J9" s="32"/>
      <c r="K9" s="32"/>
      <c r="L9" s="32"/>
      <c r="M9" s="32"/>
      <c r="N9" s="32"/>
      <c r="O9" s="33"/>
    </row>
    <row r="10" spans="1:15" ht="43.2" x14ac:dyDescent="0.3">
      <c r="A10" s="9" t="s">
        <v>42</v>
      </c>
      <c r="B10" s="17" t="s">
        <v>43</v>
      </c>
      <c r="C10" s="11" t="s">
        <v>44</v>
      </c>
      <c r="D10" s="11" t="s">
        <v>45</v>
      </c>
      <c r="E10" s="11" t="s">
        <v>46</v>
      </c>
      <c r="F10" s="22"/>
      <c r="H10" s="9" t="s">
        <v>47</v>
      </c>
      <c r="I10" s="4"/>
      <c r="J10" s="4"/>
      <c r="K10" s="4"/>
      <c r="L10" s="4"/>
      <c r="M10" s="4"/>
      <c r="N10" s="4"/>
      <c r="O10" s="5"/>
    </row>
    <row r="11" spans="1:15" ht="28.8" x14ac:dyDescent="0.3">
      <c r="A11" s="9" t="s">
        <v>48</v>
      </c>
      <c r="B11" s="17"/>
      <c r="C11" s="11" t="s">
        <v>49</v>
      </c>
      <c r="D11" s="11"/>
      <c r="E11" s="11" t="s">
        <v>46</v>
      </c>
      <c r="F11" s="22"/>
      <c r="H11" s="9" t="s">
        <v>50</v>
      </c>
      <c r="I11" s="4"/>
      <c r="J11" s="4"/>
      <c r="K11" s="4"/>
      <c r="L11" s="4"/>
      <c r="M11" s="4"/>
      <c r="N11" s="4"/>
      <c r="O11" s="5"/>
    </row>
    <row r="12" spans="1:15" ht="28.8" x14ac:dyDescent="0.3">
      <c r="A12" s="9" t="s">
        <v>51</v>
      </c>
      <c r="B12" s="17"/>
      <c r="C12" s="11" t="s">
        <v>52</v>
      </c>
      <c r="D12" s="11" t="s">
        <v>53</v>
      </c>
      <c r="E12" s="11" t="s">
        <v>46</v>
      </c>
      <c r="F12" s="22"/>
      <c r="H12" s="9" t="s">
        <v>54</v>
      </c>
      <c r="I12" s="4"/>
      <c r="J12" s="4"/>
      <c r="K12" s="4"/>
      <c r="L12" s="4"/>
      <c r="M12" s="4"/>
      <c r="N12" s="4"/>
      <c r="O12" s="5"/>
    </row>
    <row r="13" spans="1:15" ht="28.8" x14ac:dyDescent="0.3">
      <c r="A13" s="9" t="s">
        <v>55</v>
      </c>
      <c r="B13" s="17"/>
      <c r="C13" s="11" t="s">
        <v>56</v>
      </c>
      <c r="D13" s="11" t="s">
        <v>57</v>
      </c>
      <c r="E13" s="11"/>
      <c r="F13" s="22"/>
      <c r="H13" s="9"/>
      <c r="I13" s="4"/>
      <c r="J13" s="4"/>
      <c r="K13" s="4"/>
      <c r="L13" s="4"/>
      <c r="M13" s="4"/>
      <c r="N13" s="4"/>
      <c r="O13" s="5"/>
    </row>
    <row r="14" spans="1:15" ht="43.2" x14ac:dyDescent="0.3">
      <c r="A14" s="9" t="s">
        <v>58</v>
      </c>
      <c r="B14" s="17" t="s">
        <v>59</v>
      </c>
      <c r="C14" s="11" t="s">
        <v>60</v>
      </c>
      <c r="D14" s="11"/>
      <c r="E14" s="11" t="s">
        <v>61</v>
      </c>
      <c r="F14" s="22"/>
      <c r="H14" s="9" t="s">
        <v>62</v>
      </c>
      <c r="I14" s="4"/>
      <c r="J14" s="4"/>
      <c r="K14" s="4"/>
      <c r="L14" s="4"/>
      <c r="M14" s="4"/>
      <c r="N14" s="4"/>
      <c r="O14" s="5"/>
    </row>
    <row r="15" spans="1:15" ht="43.2" x14ac:dyDescent="0.3">
      <c r="A15" s="9" t="s">
        <v>63</v>
      </c>
      <c r="B15" s="17"/>
      <c r="C15" s="4" t="s">
        <v>64</v>
      </c>
      <c r="D15" s="4"/>
      <c r="E15" s="11" t="s">
        <v>65</v>
      </c>
      <c r="F15" s="22"/>
      <c r="H15" s="18"/>
      <c r="I15" s="19"/>
      <c r="J15" s="19"/>
      <c r="K15" s="19"/>
      <c r="L15" s="19"/>
      <c r="M15" s="19"/>
      <c r="N15" s="19"/>
      <c r="O15" s="20"/>
    </row>
    <row r="16" spans="1:15" x14ac:dyDescent="0.3">
      <c r="A16" s="9" t="s">
        <v>66</v>
      </c>
      <c r="B16" s="17" t="s">
        <v>67</v>
      </c>
      <c r="C16" s="11" t="s">
        <v>68</v>
      </c>
      <c r="D16" s="11" t="s">
        <v>69</v>
      </c>
      <c r="E16" s="11" t="s">
        <v>70</v>
      </c>
      <c r="F16" s="22"/>
      <c r="H16" s="10" t="s">
        <v>71</v>
      </c>
      <c r="I16" s="6"/>
      <c r="J16" s="6"/>
      <c r="K16" s="6"/>
      <c r="L16" s="6"/>
      <c r="M16" s="6"/>
      <c r="N16" s="6"/>
      <c r="O16" s="7"/>
    </row>
    <row r="17" spans="1:6" x14ac:dyDescent="0.3">
      <c r="A17" s="9" t="s">
        <v>72</v>
      </c>
      <c r="B17" s="17"/>
      <c r="C17" s="4" t="s">
        <v>73</v>
      </c>
      <c r="D17" s="4" t="s">
        <v>74</v>
      </c>
      <c r="E17" s="11" t="s">
        <v>75</v>
      </c>
      <c r="F17" s="22"/>
    </row>
    <row r="18" spans="1:6" x14ac:dyDescent="0.3">
      <c r="A18" s="9" t="s">
        <v>76</v>
      </c>
      <c r="B18" s="17"/>
      <c r="C18" s="4" t="s">
        <v>77</v>
      </c>
      <c r="D18" s="4"/>
      <c r="E18" s="4" t="s">
        <v>78</v>
      </c>
      <c r="F18" s="22"/>
    </row>
    <row r="19" spans="1:6" ht="28.8" x14ac:dyDescent="0.3">
      <c r="A19" s="9" t="s">
        <v>79</v>
      </c>
      <c r="B19" s="17"/>
      <c r="C19" s="4" t="s">
        <v>80</v>
      </c>
      <c r="D19" s="4"/>
      <c r="E19" s="11" t="s">
        <v>46</v>
      </c>
      <c r="F19" s="22"/>
    </row>
    <row r="20" spans="1:6" ht="72" x14ac:dyDescent="0.3">
      <c r="A20" s="9" t="s">
        <v>81</v>
      </c>
      <c r="B20" s="17"/>
      <c r="C20" s="11" t="s">
        <v>82</v>
      </c>
      <c r="D20" s="11" t="s">
        <v>83</v>
      </c>
      <c r="E20" s="11" t="s">
        <v>84</v>
      </c>
      <c r="F20" s="22"/>
    </row>
    <row r="21" spans="1:6" ht="57.6" x14ac:dyDescent="0.3">
      <c r="A21" s="9" t="s">
        <v>85</v>
      </c>
      <c r="B21" s="17" t="s">
        <v>86</v>
      </c>
      <c r="C21" s="11" t="s">
        <v>87</v>
      </c>
      <c r="D21" s="11" t="s">
        <v>88</v>
      </c>
      <c r="E21" s="4" t="s">
        <v>89</v>
      </c>
      <c r="F21" s="22"/>
    </row>
    <row r="22" spans="1:6" x14ac:dyDescent="0.3">
      <c r="A22" s="9" t="s">
        <v>90</v>
      </c>
      <c r="B22" s="17"/>
      <c r="C22" s="11" t="s">
        <v>91</v>
      </c>
      <c r="D22" s="11" t="s">
        <v>92</v>
      </c>
      <c r="E22" s="4" t="s">
        <v>93</v>
      </c>
      <c r="F22" s="22"/>
    </row>
    <row r="23" spans="1:6" ht="43.2" x14ac:dyDescent="0.3">
      <c r="A23" s="18" t="s">
        <v>94</v>
      </c>
      <c r="B23" s="34"/>
      <c r="C23" s="35" t="s">
        <v>95</v>
      </c>
      <c r="D23" s="35" t="s">
        <v>96</v>
      </c>
      <c r="E23" s="19" t="s">
        <v>93</v>
      </c>
      <c r="F23" s="55"/>
    </row>
    <row r="24" spans="1:6" ht="28.8" x14ac:dyDescent="0.3">
      <c r="A24" s="18" t="s">
        <v>97</v>
      </c>
      <c r="B24" s="34" t="s">
        <v>98</v>
      </c>
      <c r="C24" s="36" t="s">
        <v>99</v>
      </c>
      <c r="D24" s="19"/>
      <c r="E24" s="19"/>
      <c r="F24" s="55"/>
    </row>
    <row r="25" spans="1:6" ht="28.8" x14ac:dyDescent="0.3">
      <c r="A25" s="4" t="s">
        <v>100</v>
      </c>
      <c r="B25" s="4"/>
      <c r="C25" s="11" t="s">
        <v>101</v>
      </c>
      <c r="D25" s="11" t="s">
        <v>102</v>
      </c>
      <c r="E25" s="4"/>
      <c r="F25" s="11"/>
    </row>
    <row r="26" spans="1:6" ht="28.8" x14ac:dyDescent="0.3">
      <c r="A26" s="19" t="s">
        <v>103</v>
      </c>
      <c r="B26" s="19"/>
      <c r="C26" s="35" t="s">
        <v>104</v>
      </c>
      <c r="D26" s="35" t="s">
        <v>105</v>
      </c>
      <c r="E26" s="19"/>
      <c r="F26" s="35"/>
    </row>
    <row r="27" spans="1:6" x14ac:dyDescent="0.3">
      <c r="A27" s="152" t="s">
        <v>106</v>
      </c>
      <c r="B27" s="153"/>
      <c r="C27" s="153"/>
      <c r="D27" s="153"/>
      <c r="E27" s="153"/>
      <c r="F27" s="154"/>
    </row>
    <row r="28" spans="1:6" ht="43.2" x14ac:dyDescent="0.3">
      <c r="A28" s="9" t="s">
        <v>107</v>
      </c>
      <c r="B28" s="17" t="s">
        <v>108</v>
      </c>
      <c r="C28" s="11" t="s">
        <v>109</v>
      </c>
      <c r="D28" s="11" t="s">
        <v>110</v>
      </c>
      <c r="E28" s="4" t="s">
        <v>111</v>
      </c>
      <c r="F28" s="22"/>
    </row>
    <row r="29" spans="1:6" x14ac:dyDescent="0.3">
      <c r="A29" s="29" t="s">
        <v>112</v>
      </c>
      <c r="B29" s="30"/>
      <c r="C29" s="32" t="s">
        <v>113</v>
      </c>
      <c r="D29" s="32"/>
      <c r="E29" s="32" t="s">
        <v>111</v>
      </c>
      <c r="F29" s="54"/>
    </row>
    <row r="30" spans="1:6" ht="43.2" x14ac:dyDescent="0.3">
      <c r="A30" s="9" t="s">
        <v>114</v>
      </c>
      <c r="B30" s="17" t="s">
        <v>115</v>
      </c>
      <c r="C30" s="4" t="s">
        <v>116</v>
      </c>
      <c r="D30" s="11" t="s">
        <v>117</v>
      </c>
      <c r="E30" s="4" t="s">
        <v>118</v>
      </c>
      <c r="F30" s="22"/>
    </row>
    <row r="31" spans="1:6" x14ac:dyDescent="0.3">
      <c r="A31" s="9" t="s">
        <v>119</v>
      </c>
      <c r="B31" s="17"/>
      <c r="C31" s="4" t="s">
        <v>120</v>
      </c>
      <c r="D31" s="11"/>
      <c r="E31" s="4" t="s">
        <v>121</v>
      </c>
      <c r="F31" s="22"/>
    </row>
    <row r="32" spans="1:6" x14ac:dyDescent="0.3">
      <c r="A32" s="9" t="s">
        <v>122</v>
      </c>
      <c r="B32" s="17"/>
      <c r="C32" s="4" t="s">
        <v>123</v>
      </c>
      <c r="D32" s="11"/>
      <c r="E32" s="4" t="s">
        <v>121</v>
      </c>
      <c r="F32" s="22"/>
    </row>
    <row r="33" spans="1:6" ht="86.4" x14ac:dyDescent="0.3">
      <c r="A33" s="9" t="s">
        <v>124</v>
      </c>
      <c r="B33" s="17" t="s">
        <v>125</v>
      </c>
      <c r="C33" s="11" t="s">
        <v>126</v>
      </c>
      <c r="D33" s="4"/>
      <c r="E33" s="11" t="s">
        <v>127</v>
      </c>
      <c r="F33" s="22" t="s">
        <v>128</v>
      </c>
    </row>
    <row r="34" spans="1:6" ht="220.5" customHeight="1" x14ac:dyDescent="0.3">
      <c r="A34" s="9" t="s">
        <v>129</v>
      </c>
      <c r="B34" s="17"/>
      <c r="C34" s="11" t="s">
        <v>130</v>
      </c>
      <c r="D34" s="4" t="s">
        <v>131</v>
      </c>
      <c r="E34" s="4" t="s">
        <v>121</v>
      </c>
      <c r="F34" s="22" t="s">
        <v>132</v>
      </c>
    </row>
    <row r="35" spans="1:6" ht="28.8" x14ac:dyDescent="0.3">
      <c r="A35" s="8">
        <v>2.5</v>
      </c>
      <c r="B35" s="17" t="s">
        <v>133</v>
      </c>
      <c r="C35" s="11" t="s">
        <v>134</v>
      </c>
      <c r="D35" s="4" t="s">
        <v>131</v>
      </c>
      <c r="E35" s="11" t="s">
        <v>135</v>
      </c>
      <c r="F35" s="22"/>
    </row>
    <row r="36" spans="1:6" ht="28.8" x14ac:dyDescent="0.3">
      <c r="A36" s="9" t="s">
        <v>136</v>
      </c>
      <c r="B36" s="17" t="s">
        <v>137</v>
      </c>
      <c r="C36" s="21" t="s">
        <v>138</v>
      </c>
      <c r="D36" s="11" t="s">
        <v>139</v>
      </c>
      <c r="E36" s="4" t="s">
        <v>26</v>
      </c>
      <c r="F36" s="22"/>
    </row>
    <row r="37" spans="1:6" ht="28.8" x14ac:dyDescent="0.3">
      <c r="A37" s="18" t="s">
        <v>140</v>
      </c>
      <c r="B37" s="34"/>
      <c r="C37" s="36" t="s">
        <v>141</v>
      </c>
      <c r="D37" s="35" t="s">
        <v>139</v>
      </c>
      <c r="E37" s="19" t="s">
        <v>142</v>
      </c>
      <c r="F37" s="55"/>
    </row>
    <row r="38" spans="1:6" x14ac:dyDescent="0.3">
      <c r="A38" s="155" t="s">
        <v>143</v>
      </c>
      <c r="B38" s="156"/>
      <c r="C38" s="156"/>
      <c r="D38" s="156"/>
      <c r="E38" s="156"/>
      <c r="F38" s="157"/>
    </row>
    <row r="39" spans="1:6" ht="28.8" x14ac:dyDescent="0.3">
      <c r="A39" s="32"/>
      <c r="B39" s="32"/>
      <c r="C39" s="31" t="s">
        <v>144</v>
      </c>
      <c r="D39" s="32"/>
      <c r="E39" s="32"/>
      <c r="F39" s="31"/>
    </row>
    <row r="40" spans="1:6" ht="43.2" x14ac:dyDescent="0.3">
      <c r="A40" s="42">
        <v>3</v>
      </c>
      <c r="B40" s="30" t="s">
        <v>145</v>
      </c>
      <c r="C40" s="38" t="s">
        <v>146</v>
      </c>
      <c r="D40" s="32"/>
      <c r="E40" s="32"/>
      <c r="F40" s="39"/>
    </row>
  </sheetData>
  <mergeCells count="3">
    <mergeCell ref="A3:F3"/>
    <mergeCell ref="A27:F27"/>
    <mergeCell ref="A38:F38"/>
  </mergeCells>
  <pageMargins left="0.7" right="0.7" top="0.75" bottom="0.75" header="0.3" footer="0.3"/>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8D6EF-620D-4FCF-99CB-24EA68F898EB}">
  <sheetPr>
    <pageSetUpPr fitToPage="1"/>
  </sheetPr>
  <dimension ref="A1:F39"/>
  <sheetViews>
    <sheetView workbookViewId="0">
      <pane ySplit="1" topLeftCell="A31" activePane="bottomLeft" state="frozen"/>
      <selection pane="bottomLeft" activeCell="E30" sqref="E30"/>
    </sheetView>
  </sheetViews>
  <sheetFormatPr baseColWidth="10" defaultColWidth="9.109375" defaultRowHeight="14.4" x14ac:dyDescent="0.3"/>
  <cols>
    <col min="1" max="1" width="11.88671875" customWidth="1"/>
    <col min="2" max="2" width="18" customWidth="1"/>
    <col min="3" max="3" width="56.6640625" customWidth="1"/>
    <col min="4" max="4" width="66.88671875" customWidth="1"/>
    <col min="5" max="5" width="9.109375" bestFit="1" customWidth="1"/>
    <col min="6" max="6" width="13.44140625" bestFit="1" customWidth="1"/>
    <col min="13" max="13" width="9.6640625" bestFit="1" customWidth="1"/>
  </cols>
  <sheetData>
    <row r="1" spans="1:6" x14ac:dyDescent="0.3">
      <c r="A1" s="13" t="s">
        <v>6</v>
      </c>
      <c r="B1" s="14" t="s">
        <v>7</v>
      </c>
      <c r="C1" s="14" t="s">
        <v>8</v>
      </c>
      <c r="D1" s="15" t="s">
        <v>9</v>
      </c>
    </row>
    <row r="2" spans="1:6" x14ac:dyDescent="0.3">
      <c r="A2" s="152" t="s">
        <v>12</v>
      </c>
      <c r="B2" s="153"/>
      <c r="C2" s="153"/>
      <c r="D2" s="153"/>
    </row>
    <row r="3" spans="1:6" ht="28.8" x14ac:dyDescent="0.3">
      <c r="A3" s="41" t="s">
        <v>13</v>
      </c>
      <c r="B3" s="16" t="s">
        <v>14</v>
      </c>
      <c r="C3" s="12" t="s">
        <v>15</v>
      </c>
      <c r="D3" s="47"/>
    </row>
    <row r="4" spans="1:6" ht="28.8" x14ac:dyDescent="0.3">
      <c r="A4" s="29" t="s">
        <v>17</v>
      </c>
      <c r="B4" s="30"/>
      <c r="C4" s="44" t="s">
        <v>18</v>
      </c>
      <c r="D4" s="11" t="s">
        <v>19</v>
      </c>
    </row>
    <row r="5" spans="1:6" x14ac:dyDescent="0.3">
      <c r="A5" s="29" t="s">
        <v>21</v>
      </c>
      <c r="B5" s="30"/>
      <c r="C5" s="44" t="s">
        <v>22</v>
      </c>
      <c r="D5" s="11" t="s">
        <v>147</v>
      </c>
    </row>
    <row r="6" spans="1:6" x14ac:dyDescent="0.3">
      <c r="A6" s="9" t="s">
        <v>23</v>
      </c>
      <c r="B6" s="17" t="s">
        <v>24</v>
      </c>
      <c r="C6" s="45" t="s">
        <v>25</v>
      </c>
      <c r="D6" s="11"/>
    </row>
    <row r="7" spans="1:6" ht="28.8" x14ac:dyDescent="0.3">
      <c r="A7" s="9" t="s">
        <v>27</v>
      </c>
      <c r="B7" s="17"/>
      <c r="C7" s="45" t="s">
        <v>28</v>
      </c>
      <c r="D7" s="11" t="s">
        <v>29</v>
      </c>
      <c r="F7" s="43"/>
    </row>
    <row r="8" spans="1:6" x14ac:dyDescent="0.3">
      <c r="A8" s="9" t="s">
        <v>40</v>
      </c>
      <c r="B8" s="17"/>
      <c r="C8" s="45" t="s">
        <v>41</v>
      </c>
      <c r="D8" s="11"/>
      <c r="F8" s="43"/>
    </row>
    <row r="9" spans="1:6" ht="28.8" x14ac:dyDescent="0.3">
      <c r="A9" s="9" t="s">
        <v>42</v>
      </c>
      <c r="B9" s="17" t="s">
        <v>43</v>
      </c>
      <c r="C9" s="45" t="s">
        <v>44</v>
      </c>
      <c r="D9" s="11" t="s">
        <v>45</v>
      </c>
    </row>
    <row r="10" spans="1:6" ht="28.8" x14ac:dyDescent="0.3">
      <c r="A10" s="9" t="s">
        <v>48</v>
      </c>
      <c r="B10" s="17"/>
      <c r="C10" s="45" t="s">
        <v>49</v>
      </c>
      <c r="D10" s="11"/>
    </row>
    <row r="11" spans="1:6" x14ac:dyDescent="0.3">
      <c r="A11" s="9" t="s">
        <v>51</v>
      </c>
      <c r="B11" s="17"/>
      <c r="C11" s="45" t="s">
        <v>52</v>
      </c>
      <c r="D11" s="11" t="s">
        <v>53</v>
      </c>
    </row>
    <row r="12" spans="1:6" ht="28.8" x14ac:dyDescent="0.3">
      <c r="A12" s="9" t="s">
        <v>55</v>
      </c>
      <c r="B12" s="17"/>
      <c r="C12" s="45" t="s">
        <v>56</v>
      </c>
      <c r="D12" s="11" t="s">
        <v>57</v>
      </c>
    </row>
    <row r="13" spans="1:6" x14ac:dyDescent="0.3">
      <c r="A13" s="9" t="s">
        <v>58</v>
      </c>
      <c r="B13" s="17" t="s">
        <v>59</v>
      </c>
      <c r="C13" s="45" t="s">
        <v>60</v>
      </c>
      <c r="D13" s="11"/>
    </row>
    <row r="14" spans="1:6" x14ac:dyDescent="0.3">
      <c r="A14" s="9" t="s">
        <v>63</v>
      </c>
      <c r="B14" s="17"/>
      <c r="C14" s="46" t="s">
        <v>64</v>
      </c>
      <c r="D14" s="4"/>
    </row>
    <row r="15" spans="1:6" x14ac:dyDescent="0.3">
      <c r="A15" s="9" t="s">
        <v>66</v>
      </c>
      <c r="B15" s="17" t="s">
        <v>67</v>
      </c>
      <c r="C15" s="45" t="s">
        <v>68</v>
      </c>
      <c r="D15" s="11" t="s">
        <v>69</v>
      </c>
    </row>
    <row r="16" spans="1:6" x14ac:dyDescent="0.3">
      <c r="A16" s="9" t="s">
        <v>72</v>
      </c>
      <c r="B16" s="17"/>
      <c r="C16" s="46" t="s">
        <v>73</v>
      </c>
      <c r="D16" s="4" t="s">
        <v>74</v>
      </c>
    </row>
    <row r="17" spans="1:4" x14ac:dyDescent="0.3">
      <c r="A17" s="9" t="s">
        <v>76</v>
      </c>
      <c r="B17" s="17"/>
      <c r="C17" s="46" t="s">
        <v>77</v>
      </c>
      <c r="D17" s="4"/>
    </row>
    <row r="18" spans="1:4" x14ac:dyDescent="0.3">
      <c r="A18" s="9" t="s">
        <v>79</v>
      </c>
      <c r="B18" s="17"/>
      <c r="C18" s="46" t="s">
        <v>80</v>
      </c>
      <c r="D18" s="4"/>
    </row>
    <row r="19" spans="1:4" ht="43.2" x14ac:dyDescent="0.3">
      <c r="A19" s="9" t="s">
        <v>81</v>
      </c>
      <c r="B19" s="17"/>
      <c r="C19" s="11" t="s">
        <v>82</v>
      </c>
      <c r="D19" s="31" t="s">
        <v>83</v>
      </c>
    </row>
    <row r="20" spans="1:4" ht="43.2" x14ac:dyDescent="0.3">
      <c r="A20" s="9" t="s">
        <v>85</v>
      </c>
      <c r="B20" s="17" t="s">
        <v>86</v>
      </c>
      <c r="C20" s="11" t="s">
        <v>87</v>
      </c>
      <c r="D20" s="11" t="s">
        <v>88</v>
      </c>
    </row>
    <row r="21" spans="1:4" x14ac:dyDescent="0.3">
      <c r="A21" s="9" t="s">
        <v>90</v>
      </c>
      <c r="B21" s="17"/>
      <c r="C21" s="11" t="s">
        <v>91</v>
      </c>
      <c r="D21" s="11" t="s">
        <v>92</v>
      </c>
    </row>
    <row r="22" spans="1:4" ht="43.2" x14ac:dyDescent="0.3">
      <c r="A22" s="18" t="s">
        <v>94</v>
      </c>
      <c r="B22" s="34"/>
      <c r="C22" s="35" t="s">
        <v>95</v>
      </c>
      <c r="D22" s="35" t="s">
        <v>96</v>
      </c>
    </row>
    <row r="23" spans="1:4" ht="28.8" x14ac:dyDescent="0.3">
      <c r="A23" s="18" t="s">
        <v>97</v>
      </c>
      <c r="B23" s="34" t="s">
        <v>98</v>
      </c>
      <c r="C23" s="36" t="s">
        <v>99</v>
      </c>
      <c r="D23" s="19"/>
    </row>
    <row r="24" spans="1:4" ht="28.8" x14ac:dyDescent="0.3">
      <c r="A24" s="4" t="s">
        <v>100</v>
      </c>
      <c r="B24" s="4"/>
      <c r="C24" s="11" t="s">
        <v>101</v>
      </c>
      <c r="D24" s="11" t="s">
        <v>102</v>
      </c>
    </row>
    <row r="25" spans="1:4" x14ac:dyDescent="0.3">
      <c r="A25" s="19" t="s">
        <v>103</v>
      </c>
      <c r="B25" s="19"/>
      <c r="C25" s="35" t="s">
        <v>104</v>
      </c>
      <c r="D25" s="35" t="s">
        <v>105</v>
      </c>
    </row>
    <row r="26" spans="1:4" x14ac:dyDescent="0.3">
      <c r="A26" s="152" t="s">
        <v>106</v>
      </c>
      <c r="B26" s="153"/>
      <c r="C26" s="153"/>
      <c r="D26" s="153"/>
    </row>
    <row r="27" spans="1:4" ht="28.8" x14ac:dyDescent="0.3">
      <c r="A27" s="9" t="s">
        <v>107</v>
      </c>
      <c r="B27" s="17" t="s">
        <v>108</v>
      </c>
      <c r="C27" s="11" t="s">
        <v>109</v>
      </c>
      <c r="D27" s="11" t="s">
        <v>110</v>
      </c>
    </row>
    <row r="28" spans="1:4" x14ac:dyDescent="0.3">
      <c r="A28" s="29" t="s">
        <v>112</v>
      </c>
      <c r="B28" s="30"/>
      <c r="C28" s="32" t="s">
        <v>113</v>
      </c>
      <c r="D28" s="32"/>
    </row>
    <row r="29" spans="1:4" ht="28.8" x14ac:dyDescent="0.3">
      <c r="A29" s="9" t="s">
        <v>114</v>
      </c>
      <c r="B29" s="17" t="s">
        <v>115</v>
      </c>
      <c r="C29" s="4" t="s">
        <v>116</v>
      </c>
      <c r="D29" s="11" t="s">
        <v>117</v>
      </c>
    </row>
    <row r="30" spans="1:4" x14ac:dyDescent="0.3">
      <c r="A30" s="9" t="s">
        <v>119</v>
      </c>
      <c r="B30" s="17"/>
      <c r="C30" s="4" t="s">
        <v>120</v>
      </c>
      <c r="D30" s="11"/>
    </row>
    <row r="31" spans="1:4" x14ac:dyDescent="0.3">
      <c r="A31" s="9" t="s">
        <v>122</v>
      </c>
      <c r="B31" s="17"/>
      <c r="C31" s="4" t="s">
        <v>123</v>
      </c>
      <c r="D31" s="11"/>
    </row>
    <row r="32" spans="1:4" ht="28.8" x14ac:dyDescent="0.3">
      <c r="A32" s="9" t="s">
        <v>124</v>
      </c>
      <c r="B32" s="17" t="s">
        <v>125</v>
      </c>
      <c r="C32" s="11" t="s">
        <v>148</v>
      </c>
      <c r="D32" s="4"/>
    </row>
    <row r="33" spans="1:4" x14ac:dyDescent="0.3">
      <c r="A33" s="9" t="s">
        <v>129</v>
      </c>
      <c r="B33" s="17"/>
      <c r="C33" s="11" t="s">
        <v>130</v>
      </c>
      <c r="D33" s="4" t="s">
        <v>131</v>
      </c>
    </row>
    <row r="34" spans="1:4" x14ac:dyDescent="0.3">
      <c r="A34" s="8">
        <v>2.5</v>
      </c>
      <c r="B34" s="17" t="s">
        <v>133</v>
      </c>
      <c r="C34" s="11" t="s">
        <v>134</v>
      </c>
      <c r="D34" s="4" t="s">
        <v>131</v>
      </c>
    </row>
    <row r="35" spans="1:4" x14ac:dyDescent="0.3">
      <c r="A35" s="9" t="s">
        <v>136</v>
      </c>
      <c r="B35" s="17" t="s">
        <v>137</v>
      </c>
      <c r="C35" s="21" t="s">
        <v>138</v>
      </c>
      <c r="D35" s="11" t="s">
        <v>139</v>
      </c>
    </row>
    <row r="36" spans="1:4" x14ac:dyDescent="0.3">
      <c r="A36" s="18" t="s">
        <v>140</v>
      </c>
      <c r="B36" s="34"/>
      <c r="C36" s="36" t="s">
        <v>141</v>
      </c>
      <c r="D36" s="35" t="s">
        <v>139</v>
      </c>
    </row>
    <row r="37" spans="1:4" x14ac:dyDescent="0.3">
      <c r="A37" s="155" t="s">
        <v>143</v>
      </c>
      <c r="B37" s="156"/>
      <c r="C37" s="156"/>
      <c r="D37" s="157"/>
    </row>
    <row r="38" spans="1:4" ht="28.8" x14ac:dyDescent="0.3">
      <c r="A38" s="61">
        <v>3.1</v>
      </c>
      <c r="B38" s="31" t="s">
        <v>145</v>
      </c>
      <c r="C38" s="31" t="s">
        <v>149</v>
      </c>
      <c r="D38" s="31"/>
    </row>
    <row r="39" spans="1:4" ht="28.8" x14ac:dyDescent="0.3">
      <c r="A39" s="60">
        <v>3.2</v>
      </c>
      <c r="B39" s="11" t="s">
        <v>145</v>
      </c>
      <c r="C39" s="11" t="s">
        <v>146</v>
      </c>
      <c r="D39" s="11"/>
    </row>
  </sheetData>
  <mergeCells count="3">
    <mergeCell ref="A2:D2"/>
    <mergeCell ref="A26:D26"/>
    <mergeCell ref="A37:D37"/>
  </mergeCell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F228-0C29-4B4F-95C3-218227EC0B3F}">
  <sheetPr>
    <pageSetUpPr fitToPage="1"/>
  </sheetPr>
  <dimension ref="A1:F64"/>
  <sheetViews>
    <sheetView workbookViewId="0">
      <pane ySplit="1" topLeftCell="A2" activePane="bottomLeft" state="frozen"/>
      <selection pane="bottomLeft" activeCell="A67" sqref="A67"/>
    </sheetView>
  </sheetViews>
  <sheetFormatPr baseColWidth="10" defaultColWidth="8.88671875" defaultRowHeight="14.4" x14ac:dyDescent="0.3"/>
  <cols>
    <col min="1" max="1" width="35" style="37" customWidth="1"/>
    <col min="2" max="2" width="27.109375" style="37" bestFit="1" customWidth="1"/>
    <col min="3" max="3" width="15.44140625" style="37" customWidth="1"/>
    <col min="4" max="4" width="18.44140625" style="37" customWidth="1"/>
    <col min="5" max="5" width="9.109375" style="37"/>
    <col min="6" max="6" width="79" style="37" customWidth="1"/>
  </cols>
  <sheetData>
    <row r="1" spans="1:6" ht="17.25" customHeight="1" x14ac:dyDescent="0.3">
      <c r="A1" s="140" t="s">
        <v>150</v>
      </c>
      <c r="B1" s="140" t="s">
        <v>151</v>
      </c>
      <c r="C1" s="140" t="s">
        <v>152</v>
      </c>
      <c r="D1" s="140" t="s">
        <v>153</v>
      </c>
      <c r="E1" s="140" t="s">
        <v>154</v>
      </c>
      <c r="F1" s="140" t="s">
        <v>155</v>
      </c>
    </row>
    <row r="2" spans="1:6" x14ac:dyDescent="0.3">
      <c r="A2" s="141" t="s">
        <v>156</v>
      </c>
      <c r="B2" s="141" t="s">
        <v>157</v>
      </c>
      <c r="C2" s="141" t="s">
        <v>158</v>
      </c>
      <c r="D2" s="141" t="s">
        <v>159</v>
      </c>
      <c r="E2" s="141" t="s">
        <v>160</v>
      </c>
      <c r="F2" s="141" t="s">
        <v>161</v>
      </c>
    </row>
    <row r="3" spans="1:6" x14ac:dyDescent="0.3">
      <c r="A3" s="141" t="s">
        <v>156</v>
      </c>
      <c r="B3" s="141" t="s">
        <v>162</v>
      </c>
      <c r="C3" s="141" t="s">
        <v>163</v>
      </c>
      <c r="D3" s="141" t="s">
        <v>164</v>
      </c>
      <c r="E3" s="141" t="s">
        <v>160</v>
      </c>
      <c r="F3" s="141" t="s">
        <v>165</v>
      </c>
    </row>
    <row r="4" spans="1:6" x14ac:dyDescent="0.3">
      <c r="A4" s="141" t="s">
        <v>156</v>
      </c>
      <c r="B4" s="141" t="s">
        <v>166</v>
      </c>
      <c r="C4" s="141" t="s">
        <v>163</v>
      </c>
      <c r="D4" s="141" t="s">
        <v>164</v>
      </c>
      <c r="E4" s="141" t="s">
        <v>160</v>
      </c>
      <c r="F4" s="141" t="s">
        <v>167</v>
      </c>
    </row>
    <row r="5" spans="1:6" x14ac:dyDescent="0.3">
      <c r="A5" s="141" t="s">
        <v>156</v>
      </c>
      <c r="B5" s="141" t="s">
        <v>6</v>
      </c>
      <c r="C5" s="141" t="s">
        <v>163</v>
      </c>
      <c r="D5" s="141" t="s">
        <v>164</v>
      </c>
      <c r="E5" s="141" t="s">
        <v>160</v>
      </c>
      <c r="F5" s="141" t="s">
        <v>168</v>
      </c>
    </row>
    <row r="6" spans="1:6" x14ac:dyDescent="0.3">
      <c r="A6" s="141" t="s">
        <v>156</v>
      </c>
      <c r="B6" s="141" t="s">
        <v>169</v>
      </c>
      <c r="C6" s="141" t="s">
        <v>163</v>
      </c>
      <c r="D6" s="141" t="s">
        <v>164</v>
      </c>
      <c r="E6" s="141" t="s">
        <v>160</v>
      </c>
      <c r="F6" s="141" t="s">
        <v>170</v>
      </c>
    </row>
    <row r="7" spans="1:6" x14ac:dyDescent="0.3">
      <c r="A7" s="141" t="s">
        <v>156</v>
      </c>
      <c r="B7" s="141" t="s">
        <v>171</v>
      </c>
      <c r="C7" s="141" t="s">
        <v>163</v>
      </c>
      <c r="D7" s="141" t="s">
        <v>164</v>
      </c>
      <c r="E7" s="141" t="s">
        <v>160</v>
      </c>
      <c r="F7" s="141" t="s">
        <v>172</v>
      </c>
    </row>
    <row r="8" spans="1:6" x14ac:dyDescent="0.3">
      <c r="A8" s="141" t="s">
        <v>156</v>
      </c>
      <c r="B8" s="141" t="s">
        <v>173</v>
      </c>
      <c r="C8" s="141" t="s">
        <v>163</v>
      </c>
      <c r="D8" s="141" t="s">
        <v>164</v>
      </c>
      <c r="E8" s="141" t="s">
        <v>160</v>
      </c>
      <c r="F8" s="141" t="s">
        <v>174</v>
      </c>
    </row>
    <row r="9" spans="1:6" x14ac:dyDescent="0.3">
      <c r="A9" s="141" t="s">
        <v>156</v>
      </c>
      <c r="B9" s="141" t="s">
        <v>175</v>
      </c>
      <c r="C9" s="141" t="s">
        <v>163</v>
      </c>
      <c r="D9" s="141" t="s">
        <v>164</v>
      </c>
      <c r="E9" s="141" t="s">
        <v>160</v>
      </c>
      <c r="F9" s="141" t="s">
        <v>176</v>
      </c>
    </row>
    <row r="10" spans="1:6" x14ac:dyDescent="0.3">
      <c r="A10" s="141" t="s">
        <v>156</v>
      </c>
      <c r="B10" s="141" t="s">
        <v>177</v>
      </c>
      <c r="C10" s="141" t="s">
        <v>163</v>
      </c>
      <c r="D10" s="141" t="s">
        <v>164</v>
      </c>
      <c r="E10" s="141" t="s">
        <v>160</v>
      </c>
      <c r="F10" s="141" t="s">
        <v>178</v>
      </c>
    </row>
    <row r="11" spans="1:6" x14ac:dyDescent="0.3">
      <c r="A11" s="141" t="s">
        <v>156</v>
      </c>
      <c r="B11" s="141" t="s">
        <v>179</v>
      </c>
      <c r="C11" s="141" t="s">
        <v>163</v>
      </c>
      <c r="D11" s="141" t="s">
        <v>164</v>
      </c>
      <c r="E11" s="141" t="s">
        <v>160</v>
      </c>
      <c r="F11" s="141" t="s">
        <v>180</v>
      </c>
    </row>
    <row r="12" spans="1:6" x14ac:dyDescent="0.3">
      <c r="A12" s="141" t="s">
        <v>156</v>
      </c>
      <c r="B12" s="141" t="s">
        <v>181</v>
      </c>
      <c r="C12" s="141" t="s">
        <v>163</v>
      </c>
      <c r="D12" s="141" t="s">
        <v>182</v>
      </c>
      <c r="E12" s="141" t="s">
        <v>160</v>
      </c>
      <c r="F12" s="141" t="s">
        <v>183</v>
      </c>
    </row>
    <row r="13" spans="1:6" x14ac:dyDescent="0.3">
      <c r="A13" s="141" t="s">
        <v>156</v>
      </c>
      <c r="B13" s="141" t="s">
        <v>184</v>
      </c>
      <c r="C13" s="141" t="s">
        <v>163</v>
      </c>
      <c r="D13" s="141" t="s">
        <v>159</v>
      </c>
      <c r="E13" s="141" t="s">
        <v>160</v>
      </c>
      <c r="F13" s="141" t="s">
        <v>185</v>
      </c>
    </row>
    <row r="14" spans="1:6" x14ac:dyDescent="0.3">
      <c r="A14" s="141" t="s">
        <v>156</v>
      </c>
      <c r="B14" s="141" t="s">
        <v>186</v>
      </c>
      <c r="C14" s="141" t="s">
        <v>158</v>
      </c>
      <c r="D14" s="141" t="s">
        <v>187</v>
      </c>
      <c r="E14" s="141" t="s">
        <v>188</v>
      </c>
      <c r="F14" s="141" t="s">
        <v>189</v>
      </c>
    </row>
    <row r="15" spans="1:6" x14ac:dyDescent="0.3">
      <c r="A15" s="141" t="s">
        <v>156</v>
      </c>
      <c r="B15" s="141" t="s">
        <v>190</v>
      </c>
      <c r="C15" s="141" t="s">
        <v>158</v>
      </c>
      <c r="D15" s="141" t="s">
        <v>187</v>
      </c>
      <c r="E15" s="141" t="s">
        <v>188</v>
      </c>
      <c r="F15" s="141" t="s">
        <v>191</v>
      </c>
    </row>
    <row r="16" spans="1:6" ht="28.8" x14ac:dyDescent="0.3">
      <c r="A16" s="141" t="s">
        <v>156</v>
      </c>
      <c r="B16" s="141" t="s">
        <v>192</v>
      </c>
      <c r="C16" s="141" t="s">
        <v>163</v>
      </c>
      <c r="D16" s="141" t="s">
        <v>193</v>
      </c>
      <c r="E16" s="141" t="s">
        <v>160</v>
      </c>
      <c r="F16" s="141" t="s">
        <v>194</v>
      </c>
    </row>
    <row r="17" spans="1:6" x14ac:dyDescent="0.3">
      <c r="A17" s="142" t="s">
        <v>156</v>
      </c>
      <c r="B17" s="142" t="s">
        <v>195</v>
      </c>
      <c r="C17" s="142" t="s">
        <v>158</v>
      </c>
      <c r="D17" s="142" t="s">
        <v>187</v>
      </c>
      <c r="E17" s="142" t="s">
        <v>196</v>
      </c>
      <c r="F17" s="142" t="s">
        <v>197</v>
      </c>
    </row>
    <row r="18" spans="1:6" ht="43.2" x14ac:dyDescent="0.3">
      <c r="A18" s="142" t="s">
        <v>156</v>
      </c>
      <c r="B18" s="142" t="s">
        <v>198</v>
      </c>
      <c r="C18" s="142" t="s">
        <v>163</v>
      </c>
      <c r="D18" s="142" t="s">
        <v>199</v>
      </c>
      <c r="E18" s="142" t="s">
        <v>160</v>
      </c>
      <c r="F18" s="142" t="s">
        <v>200</v>
      </c>
    </row>
    <row r="19" spans="1:6" x14ac:dyDescent="0.3">
      <c r="A19" s="142" t="s">
        <v>201</v>
      </c>
      <c r="B19" s="142" t="s">
        <v>202</v>
      </c>
      <c r="C19" s="142" t="s">
        <v>163</v>
      </c>
      <c r="D19" s="142" t="s">
        <v>164</v>
      </c>
      <c r="E19" s="142" t="s">
        <v>160</v>
      </c>
      <c r="F19" s="142" t="s">
        <v>203</v>
      </c>
    </row>
    <row r="20" spans="1:6" x14ac:dyDescent="0.3">
      <c r="A20" s="142" t="s">
        <v>201</v>
      </c>
      <c r="B20" s="142" t="s">
        <v>204</v>
      </c>
      <c r="C20" s="142" t="s">
        <v>158</v>
      </c>
      <c r="D20" s="142" t="s">
        <v>187</v>
      </c>
      <c r="E20" s="142" t="s">
        <v>205</v>
      </c>
      <c r="F20" s="142" t="s">
        <v>206</v>
      </c>
    </row>
    <row r="21" spans="1:6" x14ac:dyDescent="0.3">
      <c r="A21" s="142" t="s">
        <v>201</v>
      </c>
      <c r="B21" s="142" t="s">
        <v>207</v>
      </c>
      <c r="C21" s="142" t="s">
        <v>158</v>
      </c>
      <c r="D21" s="142" t="s">
        <v>187</v>
      </c>
      <c r="E21" s="142" t="s">
        <v>208</v>
      </c>
      <c r="F21" s="142" t="s">
        <v>209</v>
      </c>
    </row>
    <row r="22" spans="1:6" ht="43.2" x14ac:dyDescent="0.3">
      <c r="A22" s="142" t="s">
        <v>201</v>
      </c>
      <c r="B22" s="142" t="s">
        <v>210</v>
      </c>
      <c r="C22" s="142" t="s">
        <v>158</v>
      </c>
      <c r="D22" s="142" t="s">
        <v>187</v>
      </c>
      <c r="E22" s="142" t="s">
        <v>211</v>
      </c>
      <c r="F22" s="142" t="s">
        <v>212</v>
      </c>
    </row>
    <row r="23" spans="1:6" x14ac:dyDescent="0.3">
      <c r="A23" s="142" t="s">
        <v>201</v>
      </c>
      <c r="B23" s="142" t="s">
        <v>213</v>
      </c>
      <c r="C23" s="142" t="s">
        <v>158</v>
      </c>
      <c r="D23" s="142" t="s">
        <v>187</v>
      </c>
      <c r="E23" s="142" t="s">
        <v>205</v>
      </c>
      <c r="F23" s="142" t="s">
        <v>214</v>
      </c>
    </row>
    <row r="24" spans="1:6" x14ac:dyDescent="0.3">
      <c r="A24" s="142" t="s">
        <v>201</v>
      </c>
      <c r="B24" s="142" t="s">
        <v>215</v>
      </c>
      <c r="C24" s="142" t="s">
        <v>158</v>
      </c>
      <c r="D24" s="142" t="s">
        <v>187</v>
      </c>
      <c r="E24" s="142" t="s">
        <v>208</v>
      </c>
      <c r="F24" s="142" t="s">
        <v>216</v>
      </c>
    </row>
    <row r="25" spans="1:6" x14ac:dyDescent="0.3">
      <c r="A25" s="142" t="s">
        <v>133</v>
      </c>
      <c r="B25" s="142" t="s">
        <v>217</v>
      </c>
      <c r="C25" s="142" t="s">
        <v>158</v>
      </c>
      <c r="D25" s="142" t="s">
        <v>187</v>
      </c>
      <c r="E25" s="142" t="s">
        <v>218</v>
      </c>
      <c r="F25" s="142" t="s">
        <v>219</v>
      </c>
    </row>
    <row r="26" spans="1:6" x14ac:dyDescent="0.3">
      <c r="A26" s="141" t="s">
        <v>133</v>
      </c>
      <c r="B26" s="141" t="s">
        <v>220</v>
      </c>
      <c r="C26" s="141" t="s">
        <v>158</v>
      </c>
      <c r="D26" s="141" t="s">
        <v>187</v>
      </c>
      <c r="E26" s="141" t="s">
        <v>218</v>
      </c>
      <c r="F26" s="141" t="s">
        <v>221</v>
      </c>
    </row>
    <row r="27" spans="1:6" x14ac:dyDescent="0.3">
      <c r="A27" s="141" t="s">
        <v>133</v>
      </c>
      <c r="B27" s="141" t="s">
        <v>222</v>
      </c>
      <c r="C27" s="141" t="s">
        <v>158</v>
      </c>
      <c r="D27" s="141" t="s">
        <v>187</v>
      </c>
      <c r="E27" s="141" t="s">
        <v>218</v>
      </c>
      <c r="F27" s="141" t="s">
        <v>223</v>
      </c>
    </row>
    <row r="28" spans="1:6" x14ac:dyDescent="0.3">
      <c r="A28" s="141" t="s">
        <v>133</v>
      </c>
      <c r="B28" s="141" t="s">
        <v>224</v>
      </c>
      <c r="C28" s="141" t="s">
        <v>158</v>
      </c>
      <c r="D28" s="141" t="s">
        <v>187</v>
      </c>
      <c r="E28" s="141" t="s">
        <v>218</v>
      </c>
      <c r="F28" s="141" t="s">
        <v>225</v>
      </c>
    </row>
    <row r="29" spans="1:6" x14ac:dyDescent="0.3">
      <c r="A29" s="141" t="s">
        <v>133</v>
      </c>
      <c r="B29" s="141" t="s">
        <v>226</v>
      </c>
      <c r="C29" s="141" t="s">
        <v>158</v>
      </c>
      <c r="D29" s="141" t="s">
        <v>187</v>
      </c>
      <c r="E29" s="141" t="s">
        <v>218</v>
      </c>
      <c r="F29" s="141" t="s">
        <v>227</v>
      </c>
    </row>
    <row r="30" spans="1:6" x14ac:dyDescent="0.3">
      <c r="A30" s="141" t="s">
        <v>133</v>
      </c>
      <c r="B30" s="141" t="s">
        <v>228</v>
      </c>
      <c r="C30" s="141" t="s">
        <v>158</v>
      </c>
      <c r="D30" s="141" t="s">
        <v>187</v>
      </c>
      <c r="E30" s="141" t="s">
        <v>218</v>
      </c>
      <c r="F30" s="141" t="s">
        <v>229</v>
      </c>
    </row>
    <row r="31" spans="1:6" x14ac:dyDescent="0.3">
      <c r="A31" s="141" t="s">
        <v>133</v>
      </c>
      <c r="B31" s="141" t="s">
        <v>230</v>
      </c>
      <c r="C31" s="141" t="s">
        <v>158</v>
      </c>
      <c r="D31" s="141" t="s">
        <v>187</v>
      </c>
      <c r="E31" s="141" t="s">
        <v>218</v>
      </c>
      <c r="F31" s="141" t="s">
        <v>231</v>
      </c>
    </row>
    <row r="32" spans="1:6" x14ac:dyDescent="0.3">
      <c r="A32" s="141" t="s">
        <v>232</v>
      </c>
      <c r="B32" s="141" t="s">
        <v>233</v>
      </c>
      <c r="C32" s="141" t="s">
        <v>158</v>
      </c>
      <c r="D32" s="141" t="s">
        <v>187</v>
      </c>
      <c r="E32" s="141" t="s">
        <v>218</v>
      </c>
      <c r="F32" s="141" t="s">
        <v>234</v>
      </c>
    </row>
    <row r="33" spans="1:6" x14ac:dyDescent="0.3">
      <c r="A33" s="141" t="s">
        <v>232</v>
      </c>
      <c r="B33" s="141" t="s">
        <v>235</v>
      </c>
      <c r="C33" s="141" t="s">
        <v>158</v>
      </c>
      <c r="D33" s="141" t="s">
        <v>187</v>
      </c>
      <c r="E33" s="141" t="s">
        <v>218</v>
      </c>
      <c r="F33" s="141" t="s">
        <v>236</v>
      </c>
    </row>
    <row r="34" spans="1:6" x14ac:dyDescent="0.3">
      <c r="A34" s="141" t="s">
        <v>232</v>
      </c>
      <c r="B34" s="141" t="s">
        <v>237</v>
      </c>
      <c r="C34" s="141" t="s">
        <v>158</v>
      </c>
      <c r="D34" s="141" t="s">
        <v>187</v>
      </c>
      <c r="E34" s="141" t="s">
        <v>218</v>
      </c>
      <c r="F34" s="141" t="s">
        <v>238</v>
      </c>
    </row>
    <row r="35" spans="1:6" x14ac:dyDescent="0.3">
      <c r="A35" s="141" t="s">
        <v>232</v>
      </c>
      <c r="B35" s="141" t="s">
        <v>239</v>
      </c>
      <c r="C35" s="141" t="s">
        <v>158</v>
      </c>
      <c r="D35" s="141" t="s">
        <v>187</v>
      </c>
      <c r="E35" s="141" t="s">
        <v>218</v>
      </c>
      <c r="F35" s="141" t="s">
        <v>240</v>
      </c>
    </row>
    <row r="36" spans="1:6" x14ac:dyDescent="0.3">
      <c r="A36" s="141" t="s">
        <v>232</v>
      </c>
      <c r="B36" s="141" t="s">
        <v>241</v>
      </c>
      <c r="C36" s="141" t="s">
        <v>158</v>
      </c>
      <c r="D36" s="141" t="s">
        <v>187</v>
      </c>
      <c r="E36" s="141" t="s">
        <v>218</v>
      </c>
      <c r="F36" s="141" t="s">
        <v>242</v>
      </c>
    </row>
    <row r="37" spans="1:6" x14ac:dyDescent="0.3">
      <c r="A37" s="141" t="s">
        <v>232</v>
      </c>
      <c r="B37" s="141" t="s">
        <v>243</v>
      </c>
      <c r="C37" s="141" t="s">
        <v>158</v>
      </c>
      <c r="D37" s="141" t="s">
        <v>187</v>
      </c>
      <c r="E37" s="141" t="s">
        <v>218</v>
      </c>
      <c r="F37" s="141" t="s">
        <v>244</v>
      </c>
    </row>
    <row r="38" spans="1:6" x14ac:dyDescent="0.3">
      <c r="A38" s="141" t="s">
        <v>232</v>
      </c>
      <c r="B38" s="141" t="s">
        <v>245</v>
      </c>
      <c r="C38" s="141" t="s">
        <v>158</v>
      </c>
      <c r="D38" s="141" t="s">
        <v>187</v>
      </c>
      <c r="E38" s="141" t="s">
        <v>218</v>
      </c>
      <c r="F38" s="141" t="s">
        <v>246</v>
      </c>
    </row>
    <row r="39" spans="1:6" x14ac:dyDescent="0.3">
      <c r="A39" s="141" t="s">
        <v>232</v>
      </c>
      <c r="B39" s="141" t="s">
        <v>247</v>
      </c>
      <c r="C39" s="141" t="s">
        <v>158</v>
      </c>
      <c r="D39" s="141" t="s">
        <v>187</v>
      </c>
      <c r="E39" s="141" t="s">
        <v>218</v>
      </c>
      <c r="F39" s="141" t="s">
        <v>248</v>
      </c>
    </row>
    <row r="40" spans="1:6" x14ac:dyDescent="0.3">
      <c r="A40" s="141" t="s">
        <v>232</v>
      </c>
      <c r="B40" s="141" t="s">
        <v>249</v>
      </c>
      <c r="C40" s="141" t="s">
        <v>158</v>
      </c>
      <c r="D40" s="141" t="s">
        <v>187</v>
      </c>
      <c r="E40" s="141" t="s">
        <v>218</v>
      </c>
      <c r="F40" s="141" t="s">
        <v>250</v>
      </c>
    </row>
    <row r="41" spans="1:6" x14ac:dyDescent="0.3">
      <c r="A41" s="141" t="s">
        <v>232</v>
      </c>
      <c r="B41" s="141" t="s">
        <v>251</v>
      </c>
      <c r="C41" s="141" t="s">
        <v>158</v>
      </c>
      <c r="D41" s="141" t="s">
        <v>187</v>
      </c>
      <c r="E41" s="141" t="s">
        <v>218</v>
      </c>
      <c r="F41" s="141" t="s">
        <v>252</v>
      </c>
    </row>
    <row r="42" spans="1:6" x14ac:dyDescent="0.3">
      <c r="A42" s="141" t="s">
        <v>232</v>
      </c>
      <c r="B42" s="141" t="s">
        <v>253</v>
      </c>
      <c r="C42" s="141" t="s">
        <v>158</v>
      </c>
      <c r="D42" s="141" t="s">
        <v>187</v>
      </c>
      <c r="E42" s="141" t="s">
        <v>218</v>
      </c>
      <c r="F42" s="141" t="s">
        <v>254</v>
      </c>
    </row>
    <row r="43" spans="1:6" x14ac:dyDescent="0.3">
      <c r="A43" s="141" t="s">
        <v>232</v>
      </c>
      <c r="B43" s="141" t="s">
        <v>255</v>
      </c>
      <c r="C43" s="141" t="s">
        <v>158</v>
      </c>
      <c r="D43" s="141" t="s">
        <v>187</v>
      </c>
      <c r="E43" s="141" t="s">
        <v>218</v>
      </c>
      <c r="F43" s="141" t="s">
        <v>256</v>
      </c>
    </row>
    <row r="44" spans="1:6" x14ac:dyDescent="0.3">
      <c r="A44" s="141" t="s">
        <v>232</v>
      </c>
      <c r="B44" s="141" t="s">
        <v>257</v>
      </c>
      <c r="C44" s="141" t="s">
        <v>158</v>
      </c>
      <c r="D44" s="141" t="s">
        <v>187</v>
      </c>
      <c r="E44" s="141" t="s">
        <v>218</v>
      </c>
      <c r="F44" s="141" t="s">
        <v>258</v>
      </c>
    </row>
    <row r="45" spans="1:6" x14ac:dyDescent="0.3">
      <c r="A45" s="141" t="s">
        <v>232</v>
      </c>
      <c r="B45" s="141" t="s">
        <v>26</v>
      </c>
      <c r="C45" s="141" t="s">
        <v>158</v>
      </c>
      <c r="D45" s="141" t="s">
        <v>187</v>
      </c>
      <c r="E45" s="141" t="s">
        <v>218</v>
      </c>
      <c r="F45" s="141" t="s">
        <v>259</v>
      </c>
    </row>
    <row r="46" spans="1:6" x14ac:dyDescent="0.3">
      <c r="A46" s="141" t="s">
        <v>232</v>
      </c>
      <c r="B46" s="141" t="s">
        <v>260</v>
      </c>
      <c r="C46" s="141" t="s">
        <v>158</v>
      </c>
      <c r="D46" s="141" t="s">
        <v>187</v>
      </c>
      <c r="E46" s="141" t="s">
        <v>218</v>
      </c>
      <c r="F46" s="141" t="s">
        <v>261</v>
      </c>
    </row>
    <row r="47" spans="1:6" x14ac:dyDescent="0.3">
      <c r="A47" s="141" t="s">
        <v>232</v>
      </c>
      <c r="B47" s="141" t="s">
        <v>262</v>
      </c>
      <c r="C47" s="141" t="s">
        <v>158</v>
      </c>
      <c r="D47" s="141" t="s">
        <v>187</v>
      </c>
      <c r="E47" s="141" t="s">
        <v>218</v>
      </c>
      <c r="F47" s="141" t="s">
        <v>263</v>
      </c>
    </row>
    <row r="48" spans="1:6" x14ac:dyDescent="0.3">
      <c r="A48" s="141" t="s">
        <v>232</v>
      </c>
      <c r="B48" s="141" t="s">
        <v>264</v>
      </c>
      <c r="C48" s="141" t="s">
        <v>158</v>
      </c>
      <c r="D48" s="141" t="s">
        <v>187</v>
      </c>
      <c r="E48" s="141" t="s">
        <v>218</v>
      </c>
      <c r="F48" s="141" t="s">
        <v>265</v>
      </c>
    </row>
    <row r="49" spans="1:6" x14ac:dyDescent="0.3">
      <c r="A49" s="141" t="s">
        <v>232</v>
      </c>
      <c r="B49" s="141" t="s">
        <v>266</v>
      </c>
      <c r="C49" s="141" t="s">
        <v>158</v>
      </c>
      <c r="D49" s="141" t="s">
        <v>187</v>
      </c>
      <c r="E49" s="141" t="s">
        <v>218</v>
      </c>
      <c r="F49" s="141" t="s">
        <v>267</v>
      </c>
    </row>
    <row r="50" spans="1:6" x14ac:dyDescent="0.3">
      <c r="A50" s="141" t="s">
        <v>268</v>
      </c>
      <c r="B50" s="141" t="s">
        <v>269</v>
      </c>
      <c r="C50" s="141" t="s">
        <v>158</v>
      </c>
      <c r="D50" s="141" t="s">
        <v>187</v>
      </c>
      <c r="E50" s="141" t="s">
        <v>218</v>
      </c>
      <c r="F50" s="141" t="s">
        <v>270</v>
      </c>
    </row>
    <row r="51" spans="1:6" x14ac:dyDescent="0.3">
      <c r="A51" s="141" t="s">
        <v>268</v>
      </c>
      <c r="B51" s="141" t="s">
        <v>271</v>
      </c>
      <c r="C51" s="141" t="s">
        <v>158</v>
      </c>
      <c r="D51" s="141" t="s">
        <v>187</v>
      </c>
      <c r="E51" s="141" t="s">
        <v>218</v>
      </c>
      <c r="F51" s="141" t="s">
        <v>272</v>
      </c>
    </row>
    <row r="52" spans="1:6" x14ac:dyDescent="0.3">
      <c r="A52" s="141" t="s">
        <v>268</v>
      </c>
      <c r="B52" s="141" t="s">
        <v>273</v>
      </c>
      <c r="C52" s="141" t="s">
        <v>158</v>
      </c>
      <c r="D52" s="141" t="s">
        <v>187</v>
      </c>
      <c r="E52" s="141" t="s">
        <v>218</v>
      </c>
      <c r="F52" s="141" t="s">
        <v>274</v>
      </c>
    </row>
    <row r="53" spans="1:6" x14ac:dyDescent="0.3">
      <c r="A53" s="141" t="s">
        <v>268</v>
      </c>
      <c r="B53" s="141" t="s">
        <v>275</v>
      </c>
      <c r="C53" s="141" t="s">
        <v>158</v>
      </c>
      <c r="D53" s="141" t="s">
        <v>187</v>
      </c>
      <c r="E53" s="141" t="s">
        <v>218</v>
      </c>
      <c r="F53" s="141" t="s">
        <v>276</v>
      </c>
    </row>
    <row r="54" spans="1:6" x14ac:dyDescent="0.3">
      <c r="A54" s="141" t="s">
        <v>268</v>
      </c>
      <c r="B54" s="141" t="s">
        <v>277</v>
      </c>
      <c r="C54" s="141" t="s">
        <v>158</v>
      </c>
      <c r="D54" s="141" t="s">
        <v>187</v>
      </c>
      <c r="E54" s="141" t="s">
        <v>218</v>
      </c>
      <c r="F54" s="141" t="s">
        <v>278</v>
      </c>
    </row>
    <row r="55" spans="1:6" x14ac:dyDescent="0.3">
      <c r="A55" s="141" t="s">
        <v>268</v>
      </c>
      <c r="B55" s="141" t="s">
        <v>279</v>
      </c>
      <c r="C55" s="141" t="s">
        <v>158</v>
      </c>
      <c r="D55" s="141" t="s">
        <v>187</v>
      </c>
      <c r="E55" s="141" t="s">
        <v>218</v>
      </c>
      <c r="F55" s="141" t="s">
        <v>280</v>
      </c>
    </row>
    <row r="56" spans="1:6" x14ac:dyDescent="0.3">
      <c r="A56" s="141" t="s">
        <v>281</v>
      </c>
      <c r="B56" s="141" t="s">
        <v>282</v>
      </c>
      <c r="C56" s="141" t="s">
        <v>283</v>
      </c>
      <c r="D56" s="141" t="s">
        <v>187</v>
      </c>
      <c r="E56" s="141" t="s">
        <v>218</v>
      </c>
      <c r="F56" s="141" t="s">
        <v>284</v>
      </c>
    </row>
    <row r="57" spans="1:6" x14ac:dyDescent="0.3">
      <c r="A57" s="141" t="s">
        <v>281</v>
      </c>
      <c r="B57" s="141" t="s">
        <v>285</v>
      </c>
      <c r="C57" s="141" t="s">
        <v>158</v>
      </c>
      <c r="D57" s="141" t="s">
        <v>187</v>
      </c>
      <c r="E57" s="141" t="s">
        <v>218</v>
      </c>
      <c r="F57" s="141" t="s">
        <v>286</v>
      </c>
    </row>
    <row r="58" spans="1:6" x14ac:dyDescent="0.3">
      <c r="A58" s="141" t="s">
        <v>281</v>
      </c>
      <c r="B58" s="141" t="s">
        <v>287</v>
      </c>
      <c r="C58" s="141" t="s">
        <v>158</v>
      </c>
      <c r="D58" s="141" t="s">
        <v>187</v>
      </c>
      <c r="E58" s="141" t="s">
        <v>218</v>
      </c>
      <c r="F58" s="141" t="s">
        <v>288</v>
      </c>
    </row>
    <row r="59" spans="1:6" x14ac:dyDescent="0.3">
      <c r="A59" s="141" t="s">
        <v>281</v>
      </c>
      <c r="B59" s="141" t="s">
        <v>289</v>
      </c>
      <c r="C59" s="141" t="s">
        <v>158</v>
      </c>
      <c r="D59" s="141" t="s">
        <v>187</v>
      </c>
      <c r="E59" s="141" t="s">
        <v>218</v>
      </c>
      <c r="F59" s="141" t="s">
        <v>290</v>
      </c>
    </row>
    <row r="60" spans="1:6" x14ac:dyDescent="0.3">
      <c r="A60" s="141" t="s">
        <v>281</v>
      </c>
      <c r="B60" s="141" t="s">
        <v>291</v>
      </c>
      <c r="C60" s="141" t="s">
        <v>283</v>
      </c>
      <c r="D60" s="141" t="s">
        <v>187</v>
      </c>
      <c r="E60" s="141" t="s">
        <v>218</v>
      </c>
      <c r="F60" s="141" t="s">
        <v>292</v>
      </c>
    </row>
    <row r="61" spans="1:6" x14ac:dyDescent="0.3">
      <c r="A61" s="141" t="s">
        <v>281</v>
      </c>
      <c r="B61" s="141" t="s">
        <v>293</v>
      </c>
      <c r="C61" s="141" t="s">
        <v>283</v>
      </c>
      <c r="D61" s="141" t="s">
        <v>187</v>
      </c>
      <c r="E61" s="141" t="s">
        <v>160</v>
      </c>
      <c r="F61" s="143"/>
    </row>
    <row r="62" spans="1:6" ht="28.8" x14ac:dyDescent="0.3">
      <c r="A62" s="141" t="s">
        <v>281</v>
      </c>
      <c r="B62" s="141" t="s">
        <v>294</v>
      </c>
      <c r="C62" s="141" t="s">
        <v>283</v>
      </c>
      <c r="D62" s="141" t="s">
        <v>187</v>
      </c>
      <c r="E62" s="144" t="s">
        <v>218</v>
      </c>
      <c r="F62" s="141" t="s">
        <v>295</v>
      </c>
    </row>
    <row r="63" spans="1:6" x14ac:dyDescent="0.3">
      <c r="A63" s="141" t="s">
        <v>281</v>
      </c>
      <c r="B63" s="141" t="s">
        <v>296</v>
      </c>
      <c r="C63" s="141" t="s">
        <v>283</v>
      </c>
      <c r="D63" s="141" t="s">
        <v>187</v>
      </c>
      <c r="E63" s="141" t="s">
        <v>160</v>
      </c>
      <c r="F63" s="145" t="s">
        <v>297</v>
      </c>
    </row>
    <row r="64" spans="1:6" x14ac:dyDescent="0.3">
      <c r="A64" s="141" t="s">
        <v>281</v>
      </c>
      <c r="B64" s="141" t="s">
        <v>298</v>
      </c>
      <c r="C64" s="141" t="s">
        <v>283</v>
      </c>
      <c r="D64" s="141" t="s">
        <v>187</v>
      </c>
      <c r="E64" s="141" t="s">
        <v>160</v>
      </c>
      <c r="F64" s="141" t="s">
        <v>299</v>
      </c>
    </row>
  </sheetData>
  <pageMargins left="0.7" right="0.7" top="0.75" bottom="0.75" header="0.3" footer="0.3"/>
  <pageSetup fitToHeight="0" orientation="portrai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FAD6A-ADDA-4D13-BC8E-D2A16D8283B4}">
  <dimension ref="A1:CP58"/>
  <sheetViews>
    <sheetView workbookViewId="0">
      <pane ySplit="4" topLeftCell="A5" activePane="bottomLeft" state="frozen"/>
      <selection pane="bottomLeft" activeCell="F31" sqref="F31"/>
    </sheetView>
  </sheetViews>
  <sheetFormatPr baseColWidth="10" defaultColWidth="8.88671875" defaultRowHeight="14.4" x14ac:dyDescent="0.3"/>
  <cols>
    <col min="1" max="1" width="5.109375" customWidth="1"/>
    <col min="2" max="2" width="25.33203125" customWidth="1"/>
    <col min="3" max="3" width="15" customWidth="1"/>
    <col min="4" max="4" width="14" bestFit="1" customWidth="1"/>
    <col min="5" max="5" width="12" bestFit="1" customWidth="1"/>
    <col min="6" max="6" width="30.6640625" bestFit="1" customWidth="1"/>
    <col min="7" max="7" width="18.5546875" customWidth="1"/>
    <col min="8" max="8" width="9.33203125" customWidth="1"/>
    <col min="9" max="9" width="8.88671875" customWidth="1"/>
    <col min="10" max="10" width="21.33203125" customWidth="1"/>
    <col min="11" max="11" width="10.109375" customWidth="1"/>
    <col min="12" max="12" width="12.6640625" customWidth="1"/>
    <col min="13" max="13" width="11.6640625" customWidth="1"/>
    <col min="14" max="14" width="12.33203125" customWidth="1"/>
    <col min="15" max="15" width="24" customWidth="1"/>
    <col min="16" max="16" width="13.5546875" customWidth="1"/>
    <col min="17" max="17" width="17.6640625" customWidth="1"/>
    <col min="18" max="18" width="4" customWidth="1"/>
    <col min="19" max="19" width="9.44140625" customWidth="1"/>
    <col min="20" max="22" width="8" customWidth="1"/>
    <col min="23" max="23" width="11.6640625" customWidth="1"/>
    <col min="24" max="26" width="9.33203125" customWidth="1"/>
    <col min="27" max="27" width="13.5546875" customWidth="1"/>
    <col min="28" max="30" width="8.109375" customWidth="1"/>
    <col min="31" max="31" width="10" customWidth="1"/>
    <col min="32" max="34" width="8.109375" customWidth="1"/>
    <col min="35" max="38" width="9.88671875" customWidth="1"/>
    <col min="39" max="39" width="8.88671875" customWidth="1"/>
    <col min="40" max="42" width="8.109375" customWidth="1"/>
    <col min="43" max="43" width="10" customWidth="1"/>
    <col min="44" max="46" width="6.88671875" customWidth="1"/>
    <col min="47" max="47" width="8.44140625" customWidth="1"/>
    <col min="48" max="48" width="18.5546875" customWidth="1"/>
    <col min="49" max="49" width="2.6640625" customWidth="1"/>
    <col min="50" max="50" width="11.109375" customWidth="1"/>
    <col min="51" max="51" width="11.5546875" customWidth="1"/>
    <col min="52" max="52" width="9" customWidth="1"/>
    <col min="53" max="53" width="12.109375" customWidth="1"/>
    <col min="54" max="54" width="7.44140625" customWidth="1"/>
    <col min="55" max="55" width="9.5546875" customWidth="1"/>
    <col min="56" max="56" width="8.33203125" customWidth="1"/>
    <col min="57" max="57" width="3.44140625" customWidth="1"/>
    <col min="58" max="58" width="10" bestFit="1" customWidth="1"/>
    <col min="59" max="59" width="11.6640625" customWidth="1"/>
    <col min="60" max="60" width="12.44140625" bestFit="1" customWidth="1"/>
    <col min="61" max="61" width="11.88671875" customWidth="1"/>
    <col min="62" max="62" width="6.88671875" customWidth="1"/>
    <col min="63" max="63" width="10.33203125" customWidth="1"/>
    <col min="64" max="64" width="9.6640625" bestFit="1" customWidth="1"/>
    <col min="65" max="65" width="10.6640625" customWidth="1"/>
    <col min="66" max="66" width="10" customWidth="1"/>
    <col min="67" max="67" width="9.88671875" customWidth="1"/>
    <col min="68" max="68" width="14.5546875" customWidth="1"/>
    <col min="69" max="69" width="10.44140625" customWidth="1"/>
    <col min="70" max="70" width="6.33203125" customWidth="1"/>
    <col min="71" max="71" width="9.88671875" customWidth="1"/>
    <col min="72" max="72" width="7.109375" customWidth="1"/>
    <col min="73" max="73" width="10.33203125" customWidth="1"/>
    <col min="74" max="74" width="7.109375" customWidth="1"/>
    <col min="75" max="76" width="8.6640625" customWidth="1"/>
    <col min="77" max="77" width="3.33203125" customWidth="1"/>
    <col min="78" max="78" width="11" bestFit="1" customWidth="1"/>
    <col min="79" max="79" width="12.6640625" bestFit="1" customWidth="1"/>
    <col min="81" max="82" width="12.44140625" bestFit="1" customWidth="1"/>
    <col min="84" max="84" width="5" customWidth="1"/>
    <col min="85" max="85" width="10.88671875" customWidth="1"/>
    <col min="86" max="86" width="9.88671875" customWidth="1"/>
    <col min="87" max="87" width="13" customWidth="1"/>
    <col min="88" max="88" width="14.109375" customWidth="1"/>
    <col min="89" max="89" width="8.109375" customWidth="1"/>
    <col min="90" max="90" width="10.44140625" customWidth="1"/>
    <col min="91" max="91" width="11.33203125" customWidth="1"/>
    <col min="92" max="92" width="11.88671875" customWidth="1"/>
    <col min="93" max="93" width="12.88671875" customWidth="1"/>
    <col min="94" max="94" width="12.33203125" customWidth="1"/>
  </cols>
  <sheetData>
    <row r="1" spans="1:94" x14ac:dyDescent="0.3">
      <c r="A1" s="158"/>
      <c r="B1" s="158"/>
    </row>
    <row r="2" spans="1:94" x14ac:dyDescent="0.3">
      <c r="A2" s="158"/>
      <c r="B2" s="158"/>
    </row>
    <row r="3" spans="1:94" x14ac:dyDescent="0.3">
      <c r="A3" s="146" t="s">
        <v>156</v>
      </c>
      <c r="B3" s="147"/>
      <c r="C3" s="147"/>
      <c r="D3" s="147"/>
      <c r="E3" s="147"/>
      <c r="F3" s="147"/>
      <c r="G3" s="147"/>
      <c r="H3" s="147"/>
      <c r="I3" s="147"/>
      <c r="J3" s="147"/>
      <c r="K3" s="147"/>
      <c r="L3" s="147"/>
      <c r="M3" s="147"/>
      <c r="N3" s="147"/>
      <c r="O3" s="147"/>
      <c r="P3" s="147"/>
      <c r="Q3" s="151"/>
      <c r="R3" s="26"/>
      <c r="S3" s="148" t="s">
        <v>201</v>
      </c>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26"/>
      <c r="AX3" s="146" t="s">
        <v>133</v>
      </c>
      <c r="AY3" s="147"/>
      <c r="AZ3" s="147"/>
      <c r="BA3" s="147"/>
      <c r="BB3" s="147"/>
      <c r="BC3" s="147"/>
      <c r="BD3" s="151"/>
      <c r="BE3" s="26"/>
      <c r="BF3" s="149" t="s">
        <v>300</v>
      </c>
      <c r="BG3" s="150"/>
      <c r="BH3" s="150"/>
      <c r="BI3" s="150"/>
      <c r="BJ3" s="150"/>
      <c r="BK3" s="150"/>
      <c r="BL3" s="150"/>
      <c r="BM3" s="150"/>
      <c r="BN3" s="150"/>
      <c r="BO3" s="150"/>
      <c r="BP3" s="150"/>
      <c r="BQ3" s="150"/>
      <c r="BR3" s="150"/>
      <c r="BS3" s="150"/>
      <c r="BT3" s="150"/>
      <c r="BU3" s="150"/>
      <c r="BV3" s="150"/>
      <c r="BW3" s="150"/>
      <c r="BX3" s="150"/>
      <c r="BZ3" s="146" t="s">
        <v>301</v>
      </c>
      <c r="CA3" s="147"/>
      <c r="CB3" s="147"/>
      <c r="CC3" s="147"/>
      <c r="CD3" s="147"/>
      <c r="CE3" s="151"/>
      <c r="CG3" s="146" t="s">
        <v>281</v>
      </c>
      <c r="CH3" s="147"/>
      <c r="CI3" s="147"/>
      <c r="CJ3" s="147"/>
      <c r="CK3" s="147"/>
      <c r="CL3" s="147"/>
      <c r="CM3" s="147"/>
      <c r="CN3" s="147"/>
      <c r="CO3" s="147"/>
      <c r="CP3" s="147"/>
    </row>
    <row r="4" spans="1:94" s="37" customFormat="1" ht="57.6" x14ac:dyDescent="0.3">
      <c r="A4" s="116" t="s">
        <v>157</v>
      </c>
      <c r="B4" s="116" t="s">
        <v>171</v>
      </c>
      <c r="C4" s="116" t="s">
        <v>162</v>
      </c>
      <c r="D4" s="116" t="s">
        <v>166</v>
      </c>
      <c r="E4" s="116" t="s">
        <v>6</v>
      </c>
      <c r="F4" s="116" t="s">
        <v>169</v>
      </c>
      <c r="G4" s="116" t="s">
        <v>173</v>
      </c>
      <c r="H4" s="116" t="s">
        <v>302</v>
      </c>
      <c r="I4" s="116" t="s">
        <v>177</v>
      </c>
      <c r="J4" s="116" t="s">
        <v>179</v>
      </c>
      <c r="K4" s="116" t="s">
        <v>181</v>
      </c>
      <c r="L4" s="116" t="s">
        <v>303</v>
      </c>
      <c r="M4" s="116" t="s">
        <v>304</v>
      </c>
      <c r="N4" s="117" t="s">
        <v>305</v>
      </c>
      <c r="O4" s="117" t="s">
        <v>192</v>
      </c>
      <c r="P4" s="117" t="s">
        <v>195</v>
      </c>
      <c r="Q4" s="117" t="s">
        <v>198</v>
      </c>
      <c r="R4" s="128"/>
      <c r="S4" s="25" t="s">
        <v>306</v>
      </c>
      <c r="T4" s="25" t="s">
        <v>307</v>
      </c>
      <c r="U4" s="25" t="s">
        <v>308</v>
      </c>
      <c r="V4" s="25" t="s">
        <v>309</v>
      </c>
      <c r="W4" s="25" t="s">
        <v>310</v>
      </c>
      <c r="X4" s="25" t="s">
        <v>311</v>
      </c>
      <c r="Y4" s="25" t="s">
        <v>312</v>
      </c>
      <c r="Z4" s="25" t="s">
        <v>313</v>
      </c>
      <c r="AA4" s="25" t="s">
        <v>314</v>
      </c>
      <c r="AB4" s="25" t="s">
        <v>315</v>
      </c>
      <c r="AC4" s="25" t="s">
        <v>316</v>
      </c>
      <c r="AD4" s="25" t="s">
        <v>317</v>
      </c>
      <c r="AE4" s="25" t="s">
        <v>318</v>
      </c>
      <c r="AF4" s="25" t="s">
        <v>319</v>
      </c>
      <c r="AG4" s="25" t="s">
        <v>320</v>
      </c>
      <c r="AH4" s="25" t="s">
        <v>321</v>
      </c>
      <c r="AI4" s="25" t="s">
        <v>322</v>
      </c>
      <c r="AJ4" s="25" t="s">
        <v>323</v>
      </c>
      <c r="AK4" s="25" t="s">
        <v>324</v>
      </c>
      <c r="AL4" s="25" t="s">
        <v>325</v>
      </c>
      <c r="AM4" s="25" t="s">
        <v>326</v>
      </c>
      <c r="AN4" s="25" t="s">
        <v>327</v>
      </c>
      <c r="AO4" s="25" t="s">
        <v>328</v>
      </c>
      <c r="AP4" s="25" t="s">
        <v>329</v>
      </c>
      <c r="AQ4" s="25" t="s">
        <v>330</v>
      </c>
      <c r="AR4" s="25" t="s">
        <v>331</v>
      </c>
      <c r="AS4" s="25" t="s">
        <v>332</v>
      </c>
      <c r="AT4" s="25" t="s">
        <v>333</v>
      </c>
      <c r="AU4" s="25" t="s">
        <v>213</v>
      </c>
      <c r="AV4" s="25" t="s">
        <v>334</v>
      </c>
      <c r="AW4" s="71"/>
      <c r="AX4" s="72" t="s">
        <v>217</v>
      </c>
      <c r="AY4" s="73" t="s">
        <v>220</v>
      </c>
      <c r="AZ4" s="73" t="s">
        <v>222</v>
      </c>
      <c r="BA4" s="73" t="s">
        <v>335</v>
      </c>
      <c r="BB4" s="73" t="s">
        <v>226</v>
      </c>
      <c r="BC4" s="73" t="s">
        <v>336</v>
      </c>
      <c r="BD4" s="73" t="s">
        <v>230</v>
      </c>
      <c r="BF4" s="74" t="s">
        <v>233</v>
      </c>
      <c r="BG4" s="65" t="s">
        <v>337</v>
      </c>
      <c r="BH4" s="65" t="s">
        <v>237</v>
      </c>
      <c r="BI4" s="65" t="s">
        <v>239</v>
      </c>
      <c r="BJ4" s="65" t="s">
        <v>241</v>
      </c>
      <c r="BK4" s="65" t="s">
        <v>338</v>
      </c>
      <c r="BL4" s="65" t="s">
        <v>245</v>
      </c>
      <c r="BM4" s="65" t="s">
        <v>339</v>
      </c>
      <c r="BN4" s="65" t="s">
        <v>249</v>
      </c>
      <c r="BO4" s="65" t="s">
        <v>251</v>
      </c>
      <c r="BP4" s="65" t="s">
        <v>253</v>
      </c>
      <c r="BQ4" s="65" t="s">
        <v>255</v>
      </c>
      <c r="BR4" s="65" t="s">
        <v>340</v>
      </c>
      <c r="BS4" s="65" t="s">
        <v>26</v>
      </c>
      <c r="BT4" s="65" t="s">
        <v>260</v>
      </c>
      <c r="BU4" s="65" t="s">
        <v>262</v>
      </c>
      <c r="BV4" s="65" t="s">
        <v>264</v>
      </c>
      <c r="BW4" s="65" t="s">
        <v>266</v>
      </c>
      <c r="BX4" s="74" t="s">
        <v>279</v>
      </c>
      <c r="BZ4" s="75" t="s">
        <v>269</v>
      </c>
      <c r="CA4" s="76" t="s">
        <v>271</v>
      </c>
      <c r="CB4" s="76" t="s">
        <v>273</v>
      </c>
      <c r="CC4" s="76" t="s">
        <v>275</v>
      </c>
      <c r="CD4" s="76" t="s">
        <v>277</v>
      </c>
      <c r="CE4" s="77" t="s">
        <v>279</v>
      </c>
      <c r="CG4" s="78" t="s">
        <v>282</v>
      </c>
      <c r="CH4" s="70" t="s">
        <v>285</v>
      </c>
      <c r="CI4" s="70" t="s">
        <v>287</v>
      </c>
      <c r="CJ4" s="70" t="s">
        <v>289</v>
      </c>
      <c r="CK4" s="70" t="s">
        <v>341</v>
      </c>
      <c r="CL4" s="70" t="s">
        <v>291</v>
      </c>
      <c r="CM4" s="70" t="s">
        <v>293</v>
      </c>
      <c r="CN4" s="70" t="s">
        <v>342</v>
      </c>
      <c r="CO4" s="70" t="s">
        <v>294</v>
      </c>
      <c r="CP4" s="70" t="s">
        <v>343</v>
      </c>
    </row>
    <row r="5" spans="1:94" x14ac:dyDescent="0.3">
      <c r="A5" s="50"/>
      <c r="B5" s="79"/>
      <c r="C5" s="50"/>
      <c r="D5" s="50"/>
      <c r="E5" s="67"/>
      <c r="F5" s="68"/>
      <c r="G5" s="50"/>
      <c r="H5" s="50"/>
      <c r="I5" s="50"/>
      <c r="J5" s="50"/>
      <c r="K5" s="50"/>
      <c r="L5" s="50"/>
      <c r="M5" s="50"/>
      <c r="N5" s="23"/>
      <c r="O5" s="49"/>
      <c r="P5" s="23"/>
      <c r="Q5" s="23"/>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51"/>
      <c r="AX5" s="66"/>
      <c r="AY5" s="50"/>
      <c r="AZ5" s="50"/>
      <c r="BA5" s="50"/>
      <c r="BB5" s="50"/>
      <c r="BC5" s="50"/>
      <c r="BD5" s="50"/>
      <c r="BF5" s="64"/>
      <c r="BG5" s="27"/>
      <c r="BH5" s="27"/>
      <c r="BI5" s="27"/>
      <c r="BJ5" s="27"/>
      <c r="BK5" s="27"/>
      <c r="BL5" s="27"/>
      <c r="BM5" s="27"/>
      <c r="BN5" s="27"/>
      <c r="BO5" s="27"/>
      <c r="BP5" s="27"/>
      <c r="BQ5" s="27"/>
      <c r="BR5" s="27"/>
      <c r="BS5" s="27"/>
      <c r="BT5" s="27"/>
      <c r="BU5" s="27"/>
      <c r="BV5" s="27"/>
      <c r="BW5" s="27"/>
      <c r="BX5" s="84"/>
      <c r="BZ5" s="131"/>
      <c r="CA5" s="131"/>
      <c r="CB5" s="131"/>
      <c r="CC5" s="131"/>
      <c r="CD5" s="131"/>
      <c r="CE5" s="132"/>
      <c r="CG5" s="50">
        <f>SUM(Tableau8[#This Row])</f>
        <v>0</v>
      </c>
      <c r="CH5" s="50"/>
      <c r="CI5" s="50">
        <f>SUM(Tableau5[#This Row])</f>
        <v>0</v>
      </c>
      <c r="CJ5" s="50">
        <f>SUM(Tableau7[#This Row])</f>
        <v>0</v>
      </c>
      <c r="CK5" s="122">
        <f>Tableau10[[#This Row],[Produit]]-Tableau10[[#This Row],[Charges opérationnelles]]</f>
        <v>0</v>
      </c>
      <c r="CL5" s="122">
        <f>Tableau10[[#This Row],[Chiffre d''affaire]]-Tableau10[[#This Row],[Charges opérationnelles]]-Tableau10[[#This Row],[Charges de structure]]</f>
        <v>0</v>
      </c>
      <c r="CM5" s="122" t="e">
        <f>Tableau10[[#This Row],[marge brute]]/Tableau10[[#This Row],[Produit]]</f>
        <v>#DIV/0!</v>
      </c>
      <c r="CN5" s="122" t="e">
        <f>100*Tableau7[[#This Row],[Annuités]]/Tableau10[[#This Row],[marge brute]]</f>
        <v>#DIV/0!</v>
      </c>
      <c r="CO5" s="123"/>
      <c r="CP5" s="122" t="e">
        <f>Tableau10[[#This Row],[Annuités (en % de l''EBE)]]/Tableau10[[#This Row],[marge brute]]</f>
        <v>#DIV/0!</v>
      </c>
    </row>
    <row r="6" spans="1:94" x14ac:dyDescent="0.3">
      <c r="A6" s="50"/>
      <c r="B6" s="79"/>
      <c r="C6" s="50"/>
      <c r="D6" s="23"/>
      <c r="E6" s="24"/>
      <c r="F6" s="48"/>
      <c r="G6" s="23"/>
      <c r="H6" s="23"/>
      <c r="I6" s="23"/>
      <c r="J6" s="23"/>
      <c r="K6" s="23"/>
      <c r="L6" s="23"/>
      <c r="M6" s="27"/>
      <c r="N6" s="23"/>
      <c r="O6" s="49"/>
      <c r="P6" s="23"/>
      <c r="Q6" s="23"/>
      <c r="R6" s="66"/>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X6" s="66"/>
      <c r="AY6" s="50"/>
      <c r="AZ6" s="50"/>
      <c r="BA6" s="50"/>
      <c r="BB6" s="50"/>
      <c r="BC6" s="50"/>
      <c r="BD6" s="50"/>
      <c r="BF6" s="28"/>
      <c r="BG6" s="23"/>
      <c r="BH6" s="23"/>
      <c r="BI6" s="23"/>
      <c r="BJ6" s="23"/>
      <c r="BK6" s="23"/>
      <c r="BL6" s="23"/>
      <c r="BM6" s="23"/>
      <c r="BN6" s="23"/>
      <c r="BO6" s="23"/>
      <c r="BP6" s="23"/>
      <c r="BQ6" s="23"/>
      <c r="BR6" s="23"/>
      <c r="BS6" s="23"/>
      <c r="BT6" s="23"/>
      <c r="BU6" s="23"/>
      <c r="BV6" s="27"/>
      <c r="BW6" s="27"/>
      <c r="BX6" s="23"/>
      <c r="BZ6" s="131"/>
      <c r="CA6" s="131"/>
      <c r="CB6" s="131"/>
      <c r="CC6" s="131"/>
      <c r="CD6" s="131"/>
      <c r="CE6" s="132"/>
      <c r="CG6" s="50">
        <f>SUM(Tableau8[#This Row])</f>
        <v>0</v>
      </c>
      <c r="CH6" s="69"/>
      <c r="CI6" s="69">
        <f>SUM(Tableau5[#This Row])</f>
        <v>0</v>
      </c>
      <c r="CJ6" s="69">
        <f>SUM(Tableau7[#This Row])</f>
        <v>0</v>
      </c>
      <c r="CK6" s="120">
        <f>Tableau10[[#This Row],[Produit]]-Tableau10[[#This Row],[Charges opérationnelles]]</f>
        <v>0</v>
      </c>
      <c r="CL6" s="120">
        <f>Tableau10[[#This Row],[Chiffre d''affaire]]-Tableau10[[#This Row],[Charges opérationnelles]]-Tableau10[[#This Row],[Charges de structure]]</f>
        <v>0</v>
      </c>
      <c r="CM6" s="120" t="e">
        <f>Tableau10[[#This Row],[marge brute]]/Tableau10[[#This Row],[Produit]]</f>
        <v>#DIV/0!</v>
      </c>
      <c r="CN6" s="120" t="e">
        <f>100*Tableau7[[#This Row],[Annuités]]/Tableau10[[#This Row],[marge brute]]</f>
        <v>#DIV/0!</v>
      </c>
      <c r="CO6" s="121"/>
      <c r="CP6" s="120" t="e">
        <f>Tableau10[[#This Row],[Annuités (en % de l''EBE)]]/Tableau10[[#This Row],[marge brute]]</f>
        <v>#DIV/0!</v>
      </c>
    </row>
    <row r="7" spans="1:94" x14ac:dyDescent="0.3">
      <c r="A7" s="94"/>
      <c r="B7" s="95"/>
      <c r="C7" s="94"/>
      <c r="D7" s="85"/>
      <c r="E7" s="96"/>
      <c r="F7" s="97"/>
      <c r="G7" s="85"/>
      <c r="H7" s="85"/>
      <c r="I7" s="85"/>
      <c r="J7" s="85"/>
      <c r="K7" s="85"/>
      <c r="L7" s="85"/>
      <c r="M7" s="86"/>
      <c r="N7" s="85"/>
      <c r="O7" s="87"/>
      <c r="P7" s="85"/>
      <c r="Q7" s="85"/>
      <c r="R7" s="12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90"/>
      <c r="AX7" s="91"/>
      <c r="AY7" s="92"/>
      <c r="AZ7" s="92"/>
      <c r="BA7" s="92"/>
      <c r="BB7" s="92"/>
      <c r="BC7" s="92"/>
      <c r="BD7" s="92"/>
      <c r="BE7" s="90"/>
      <c r="BF7" s="93"/>
      <c r="BG7" s="85"/>
      <c r="BH7" s="85"/>
      <c r="BI7" s="85"/>
      <c r="BJ7" s="85"/>
      <c r="BK7" s="85"/>
      <c r="BL7" s="85"/>
      <c r="BM7" s="85"/>
      <c r="BN7" s="85"/>
      <c r="BO7" s="85"/>
      <c r="BP7" s="85"/>
      <c r="BQ7" s="85"/>
      <c r="BR7" s="85"/>
      <c r="BS7" s="85"/>
      <c r="BT7" s="85"/>
      <c r="BU7" s="85"/>
      <c r="BV7" s="86"/>
      <c r="BW7" s="86"/>
      <c r="BX7" s="85"/>
      <c r="BY7" s="90"/>
      <c r="BZ7" s="133"/>
      <c r="CA7" s="134"/>
      <c r="CB7" s="134"/>
      <c r="CC7" s="134"/>
      <c r="CD7" s="134"/>
      <c r="CE7" s="135"/>
      <c r="CF7" s="90"/>
      <c r="CG7" s="94">
        <f>SUM(Tableau8[#This Row])</f>
        <v>0</v>
      </c>
      <c r="CH7" s="85"/>
      <c r="CI7" s="85">
        <f>Tableau5[[#This Row],[Substrat]]+Tableau5[[#This Row],[Semences]]+Tableau5[[#This Row],[Packaging]]+Tableau5[[#This Row],[Autres]]</f>
        <v>0</v>
      </c>
      <c r="CJ7" s="85">
        <f>SUM(Tableau7[#This Row])</f>
        <v>0</v>
      </c>
      <c r="CK7" s="120">
        <f>Tableau10[[#This Row],[Produit]]-Tableau10[[#This Row],[Charges opérationnelles]]</f>
        <v>0</v>
      </c>
      <c r="CL7" s="120">
        <f>Tableau10[[#This Row],[Chiffre d''affaire]]-Tableau10[[#This Row],[Charges opérationnelles]]-Tableau10[[#This Row],[Charges de structure]]</f>
        <v>0</v>
      </c>
      <c r="CM7" s="120" t="e">
        <f>Tableau10[[#This Row],[marge brute]]/Tableau10[[#This Row],[Produit]]</f>
        <v>#DIV/0!</v>
      </c>
      <c r="CN7" s="120" t="e">
        <f>100*Tableau7[[#This Row],[Annuités]]/Tableau10[[#This Row],[marge brute]]</f>
        <v>#DIV/0!</v>
      </c>
      <c r="CO7" s="121"/>
      <c r="CP7" s="120" t="e">
        <f>Tableau10[[#This Row],[Annuités (en % de l''EBE)]]/Tableau10[[#This Row],[marge brute]]</f>
        <v>#DIV/0!</v>
      </c>
    </row>
    <row r="8" spans="1:94" x14ac:dyDescent="0.3">
      <c r="A8" s="50"/>
      <c r="B8" s="79"/>
      <c r="C8" s="50"/>
      <c r="D8" s="23"/>
      <c r="E8" s="24"/>
      <c r="F8" s="48"/>
      <c r="G8" s="23"/>
      <c r="H8" s="23"/>
      <c r="I8" s="23"/>
      <c r="J8" s="23"/>
      <c r="K8" s="23"/>
      <c r="L8" s="23"/>
      <c r="M8" s="27"/>
      <c r="N8" s="23"/>
      <c r="O8" s="49"/>
      <c r="P8" s="23"/>
      <c r="Q8" s="23"/>
      <c r="R8" s="66"/>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X8" s="28"/>
      <c r="AY8" s="28"/>
      <c r="AZ8" s="23"/>
      <c r="BA8" s="27"/>
      <c r="BB8" s="23"/>
      <c r="BC8" s="27"/>
      <c r="BD8" s="27"/>
      <c r="BF8" s="28"/>
      <c r="BG8" s="23"/>
      <c r="BH8" s="23"/>
      <c r="BI8" s="23"/>
      <c r="BJ8" s="23"/>
      <c r="BK8" s="23"/>
      <c r="BL8" s="23"/>
      <c r="BM8" s="23"/>
      <c r="BN8" s="23"/>
      <c r="BO8" s="23"/>
      <c r="BP8" s="23"/>
      <c r="BQ8" s="23"/>
      <c r="BR8" s="23"/>
      <c r="BS8" s="23"/>
      <c r="BT8" s="23"/>
      <c r="BU8" s="23"/>
      <c r="BV8" s="27"/>
      <c r="BW8" s="27"/>
      <c r="BX8" s="23"/>
      <c r="BZ8" s="136"/>
      <c r="CA8" s="137"/>
      <c r="CB8" s="137"/>
      <c r="CC8" s="137"/>
      <c r="CD8" s="137"/>
      <c r="CE8" s="137"/>
      <c r="CG8" s="23"/>
      <c r="CH8" s="23"/>
      <c r="CI8" s="23">
        <f>SUM(Tableau5[#This Row])</f>
        <v>0</v>
      </c>
      <c r="CJ8" s="23">
        <f>SUM(Tableau7[#This Row])</f>
        <v>0</v>
      </c>
      <c r="CK8" s="120">
        <f>Tableau10[[#This Row],[Produit]]-Tableau10[[#This Row],[Charges opérationnelles]]</f>
        <v>0</v>
      </c>
      <c r="CL8" s="120">
        <f>Tableau10[[#This Row],[Chiffre d''affaire]]-Tableau10[[#This Row],[Charges opérationnelles]]-Tableau10[[#This Row],[Charges de structure]]</f>
        <v>0</v>
      </c>
      <c r="CM8" s="120" t="e">
        <f>Tableau10[[#This Row],[marge brute]]/Tableau10[[#This Row],[Produit]]</f>
        <v>#DIV/0!</v>
      </c>
      <c r="CN8" s="120" t="e">
        <f>100*Tableau7[[#This Row],[Annuités]]/Tableau10[[#This Row],[marge brute]]</f>
        <v>#DIV/0!</v>
      </c>
      <c r="CO8" s="121"/>
      <c r="CP8" s="120" t="e">
        <f>Tableau10[[#This Row],[Annuités (en % de l''EBE)]]/Tableau10[[#This Row],[marge brute]]</f>
        <v>#DIV/0!</v>
      </c>
    </row>
    <row r="9" spans="1:94" x14ac:dyDescent="0.3">
      <c r="A9" s="23"/>
      <c r="B9" s="80"/>
      <c r="C9" s="27"/>
      <c r="D9" s="23"/>
      <c r="E9" s="24"/>
      <c r="F9" s="48"/>
      <c r="G9" s="23"/>
      <c r="H9" s="23"/>
      <c r="I9" s="23"/>
      <c r="J9" s="23"/>
      <c r="K9" s="23"/>
      <c r="L9" s="23"/>
      <c r="M9" s="27"/>
      <c r="N9" s="23"/>
      <c r="O9" s="49"/>
      <c r="P9" s="23"/>
      <c r="Q9" s="23"/>
      <c r="R9" s="66"/>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X9" s="28"/>
      <c r="AY9" s="28"/>
      <c r="AZ9" s="23"/>
      <c r="BA9" s="27"/>
      <c r="BB9" s="23"/>
      <c r="BC9" s="27"/>
      <c r="BD9" s="27"/>
      <c r="BF9" s="28"/>
      <c r="BG9" s="23"/>
      <c r="BH9" s="23"/>
      <c r="BI9" s="23"/>
      <c r="BJ9" s="23"/>
      <c r="BK9" s="23"/>
      <c r="BL9" s="23"/>
      <c r="BM9" s="23"/>
      <c r="BN9" s="23"/>
      <c r="BO9" s="23"/>
      <c r="BP9" s="23"/>
      <c r="BQ9" s="23"/>
      <c r="BR9" s="23"/>
      <c r="BS9" s="23"/>
      <c r="BT9" s="23"/>
      <c r="BU9" s="23"/>
      <c r="BV9" s="27"/>
      <c r="BW9" s="27"/>
      <c r="BX9" s="23"/>
      <c r="BZ9" s="137"/>
      <c r="CA9" s="137"/>
      <c r="CB9" s="137"/>
      <c r="CC9" s="137"/>
      <c r="CD9" s="137"/>
      <c r="CE9" s="137"/>
      <c r="CG9" s="23">
        <f>SUM(Tableau8[#This Row])</f>
        <v>0</v>
      </c>
      <c r="CH9" s="23"/>
      <c r="CI9" s="23">
        <f>SUM(Tableau5[#This Row])</f>
        <v>0</v>
      </c>
      <c r="CJ9" s="23">
        <f>SUM(Tableau7[#This Row])</f>
        <v>0</v>
      </c>
      <c r="CK9" s="120">
        <f>Tableau10[[#This Row],[Produit]]-Tableau10[[#This Row],[Charges opérationnelles]]</f>
        <v>0</v>
      </c>
      <c r="CL9" s="120">
        <f>Tableau10[[#This Row],[Chiffre d''affaire]]-Tableau10[[#This Row],[Charges opérationnelles]]-Tableau10[[#This Row],[Charges de structure]]</f>
        <v>0</v>
      </c>
      <c r="CM9" s="120" t="e">
        <f>Tableau10[[#This Row],[marge brute]]/Tableau10[[#This Row],[Produit]]</f>
        <v>#DIV/0!</v>
      </c>
      <c r="CN9" s="120" t="e">
        <f>100*Tableau7[[#This Row],[Annuités]]/Tableau10[[#This Row],[marge brute]]</f>
        <v>#DIV/0!</v>
      </c>
      <c r="CO9" s="121"/>
      <c r="CP9" s="120" t="e">
        <f>Tableau10[[#This Row],[Annuités (en % de l''EBE)]]/Tableau10[[#This Row],[marge brute]]</f>
        <v>#DIV/0!</v>
      </c>
    </row>
    <row r="10" spans="1:94" x14ac:dyDescent="0.3">
      <c r="A10" s="124"/>
      <c r="B10" s="89"/>
      <c r="C10" s="86"/>
      <c r="D10" s="85"/>
      <c r="E10" s="96"/>
      <c r="F10" s="97"/>
      <c r="G10" s="85"/>
      <c r="H10" s="85"/>
      <c r="I10" s="85"/>
      <c r="J10" s="85"/>
      <c r="K10" s="85"/>
      <c r="L10" s="85"/>
      <c r="M10" s="86"/>
      <c r="N10" s="85"/>
      <c r="O10" s="87"/>
      <c r="P10" s="85"/>
      <c r="Q10" s="85"/>
      <c r="R10" s="90"/>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90"/>
      <c r="AX10" s="93"/>
      <c r="AY10" s="93"/>
      <c r="AZ10" s="85"/>
      <c r="BA10" s="86"/>
      <c r="BB10" s="85"/>
      <c r="BC10" s="86"/>
      <c r="BD10" s="86"/>
      <c r="BE10" s="90"/>
      <c r="BF10" s="93"/>
      <c r="BG10" s="85"/>
      <c r="BH10" s="85"/>
      <c r="BI10" s="85"/>
      <c r="BJ10" s="85"/>
      <c r="BK10" s="85"/>
      <c r="BL10" s="85"/>
      <c r="BM10" s="85"/>
      <c r="BN10" s="85"/>
      <c r="BO10" s="85"/>
      <c r="BP10" s="85"/>
      <c r="BQ10" s="85"/>
      <c r="BR10" s="85"/>
      <c r="BS10" s="85"/>
      <c r="BT10" s="85"/>
      <c r="BU10" s="85"/>
      <c r="BV10" s="86"/>
      <c r="BW10" s="86"/>
      <c r="BX10" s="85"/>
      <c r="BY10" s="90"/>
      <c r="BZ10" s="138"/>
      <c r="CA10" s="138"/>
      <c r="CB10" s="138"/>
      <c r="CC10" s="138"/>
      <c r="CD10" s="138"/>
      <c r="CE10" s="138"/>
      <c r="CF10" s="90"/>
      <c r="CG10" s="85">
        <f>SUM(Tableau8[#This Row])</f>
        <v>0</v>
      </c>
      <c r="CH10" s="85"/>
      <c r="CI10" s="85">
        <f>SUM(Tableau5[#This Row])</f>
        <v>0</v>
      </c>
      <c r="CJ10" s="85">
        <f>SUM(Tableau7[#This Row])</f>
        <v>0</v>
      </c>
      <c r="CK10" s="120">
        <f>Tableau10[[#This Row],[Produit]]-Tableau10[[#This Row],[Charges opérationnelles]]</f>
        <v>0</v>
      </c>
      <c r="CL10" s="120">
        <f>Tableau10[[#This Row],[Chiffre d''affaire]]-Tableau10[[#This Row],[Charges opérationnelles]]-Tableau10[[#This Row],[Charges de structure]]</f>
        <v>0</v>
      </c>
      <c r="CM10" s="120" t="e">
        <f>Tableau10[[#This Row],[marge brute]]/Tableau10[[#This Row],[Produit]]</f>
        <v>#DIV/0!</v>
      </c>
      <c r="CN10" s="120" t="e">
        <f>100*Tableau7[[#This Row],[Annuités]]/Tableau10[[#This Row],[marge brute]]</f>
        <v>#DIV/0!</v>
      </c>
      <c r="CO10" s="121"/>
      <c r="CP10" s="120" t="e">
        <f>Tableau10[[#This Row],[Annuités (en % de l''EBE)]]/Tableau10[[#This Row],[marge brute]]</f>
        <v>#DIV/0!</v>
      </c>
    </row>
    <row r="11" spans="1:94" s="82" customFormat="1" x14ac:dyDescent="0.3">
      <c r="A11" s="99"/>
      <c r="B11" s="107"/>
      <c r="C11" s="101"/>
      <c r="D11" s="100"/>
      <c r="E11" s="102"/>
      <c r="F11" s="103"/>
      <c r="G11" s="100"/>
      <c r="H11" s="100"/>
      <c r="I11" s="100"/>
      <c r="J11" s="100"/>
      <c r="K11" s="100"/>
      <c r="L11" s="100"/>
      <c r="M11" s="101"/>
      <c r="N11" s="100"/>
      <c r="O11" s="104"/>
      <c r="P11" s="100"/>
      <c r="Q11" s="100"/>
      <c r="R11" s="130"/>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10"/>
      <c r="AX11" s="111"/>
      <c r="AY11" s="111"/>
      <c r="AZ11" s="100"/>
      <c r="BA11" s="101"/>
      <c r="BB11" s="100"/>
      <c r="BC11" s="101"/>
      <c r="BD11" s="101"/>
      <c r="BE11" s="110"/>
      <c r="BF11" s="111"/>
      <c r="BG11" s="100"/>
      <c r="BH11" s="100"/>
      <c r="BI11" s="100"/>
      <c r="BJ11" s="100"/>
      <c r="BK11" s="100"/>
      <c r="BL11" s="100"/>
      <c r="BM11" s="100"/>
      <c r="BN11" s="100"/>
      <c r="BO11" s="100"/>
      <c r="BP11" s="100"/>
      <c r="BQ11" s="100"/>
      <c r="BR11" s="100"/>
      <c r="BS11" s="100"/>
      <c r="BT11" s="100"/>
      <c r="BU11" s="100"/>
      <c r="BV11" s="101"/>
      <c r="BW11" s="101"/>
      <c r="BX11" s="100"/>
      <c r="BY11" s="110"/>
      <c r="BZ11" s="139"/>
      <c r="CA11" s="139"/>
      <c r="CB11" s="139"/>
      <c r="CC11" s="139"/>
      <c r="CD11" s="139"/>
      <c r="CE11" s="139"/>
      <c r="CF11" s="110"/>
      <c r="CG11" s="100">
        <f>SUM(Tableau8[#This Row])</f>
        <v>0</v>
      </c>
      <c r="CH11" s="100"/>
      <c r="CI11" s="100">
        <f>SUM(Tableau5[#This Row])</f>
        <v>0</v>
      </c>
      <c r="CJ11" s="100">
        <f>SUM(Tableau7[#This Row])</f>
        <v>0</v>
      </c>
      <c r="CK11" s="120">
        <f>Tableau10[[#This Row],[Produit]]-Tableau10[[#This Row],[Charges opérationnelles]]</f>
        <v>0</v>
      </c>
      <c r="CL11" s="120"/>
      <c r="CM11" s="120" t="e">
        <f>Tableau10[[#This Row],[marge brute]]/Tableau10[[#This Row],[Produit]]</f>
        <v>#DIV/0!</v>
      </c>
      <c r="CN11" s="120" t="e">
        <f>100*Tableau7[[#This Row],[Annuités]]/Tableau10[[#This Row],[marge brute]]</f>
        <v>#DIV/0!</v>
      </c>
      <c r="CO11" s="121"/>
      <c r="CP11" s="120" t="e">
        <f>Tableau10[[#This Row],[Annuités (en % de l''EBE)]]/Tableau10[[#This Row],[marge brute]]</f>
        <v>#DIV/0!</v>
      </c>
    </row>
    <row r="12" spans="1:94" x14ac:dyDescent="0.3">
      <c r="A12" s="99"/>
      <c r="B12" s="107"/>
      <c r="C12" s="101"/>
      <c r="D12" s="100"/>
      <c r="E12" s="102"/>
      <c r="F12" s="103"/>
      <c r="G12" s="100"/>
      <c r="H12" s="100"/>
      <c r="I12" s="100"/>
      <c r="J12" s="100"/>
      <c r="K12" s="100"/>
      <c r="L12" s="100"/>
      <c r="M12" s="101"/>
      <c r="N12" s="100"/>
      <c r="O12" s="104"/>
      <c r="P12" s="100"/>
      <c r="Q12" s="100"/>
      <c r="R12" s="130"/>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10"/>
      <c r="AX12" s="111"/>
      <c r="AY12" s="111"/>
      <c r="AZ12" s="100"/>
      <c r="BA12" s="101"/>
      <c r="BB12" s="100"/>
      <c r="BC12" s="101"/>
      <c r="BD12" s="101"/>
      <c r="BE12" s="110"/>
      <c r="BF12" s="111"/>
      <c r="BG12" s="100"/>
      <c r="BH12" s="100"/>
      <c r="BI12" s="100"/>
      <c r="BJ12" s="100"/>
      <c r="BK12" s="100"/>
      <c r="BL12" s="100"/>
      <c r="BM12" s="100"/>
      <c r="BN12" s="100"/>
      <c r="BO12" s="100"/>
      <c r="BP12" s="100"/>
      <c r="BQ12" s="100"/>
      <c r="BR12" s="100"/>
      <c r="BS12" s="100"/>
      <c r="BT12" s="100"/>
      <c r="BU12" s="100"/>
      <c r="BV12" s="101"/>
      <c r="BW12" s="101"/>
      <c r="BX12" s="100"/>
      <c r="BY12" s="110"/>
      <c r="BZ12" s="139"/>
      <c r="CA12" s="139"/>
      <c r="CB12" s="139"/>
      <c r="CC12" s="139"/>
      <c r="CD12" s="139"/>
      <c r="CE12" s="139"/>
      <c r="CF12" s="110"/>
      <c r="CG12" s="100">
        <f>SUM(Tableau8[#This Row])</f>
        <v>0</v>
      </c>
      <c r="CH12" s="100"/>
      <c r="CI12" s="100">
        <f>SUM(Tableau5[#This Row])</f>
        <v>0</v>
      </c>
      <c r="CJ12" s="100">
        <f>SUM(Tableau7[#This Row])</f>
        <v>0</v>
      </c>
      <c r="CK12" s="120">
        <f>Tableau10[[#This Row],[Produit]]-Tableau10[[#This Row],[Charges opérationnelles]]</f>
        <v>0</v>
      </c>
      <c r="CL12" s="120">
        <f>Tableau10[[#This Row],[Chiffre d''affaire]]-Tableau10[[#This Row],[Charges opérationnelles]]-Tableau10[[#This Row],[Charges de structure]]</f>
        <v>0</v>
      </c>
      <c r="CM12" s="120" t="e">
        <f>Tableau10[[#This Row],[marge brute]]/Tableau10[[#This Row],[Produit]]</f>
        <v>#DIV/0!</v>
      </c>
      <c r="CN12" s="120" t="e">
        <f>100*Tableau7[[#This Row],[Annuités]]/Tableau10[[#This Row],[marge brute]]</f>
        <v>#DIV/0!</v>
      </c>
      <c r="CO12" s="121"/>
      <c r="CP12" s="120" t="e">
        <f>Tableau10[[#This Row],[Annuités (en % de l''EBE)]]/Tableau10[[#This Row],[marge brute]]</f>
        <v>#DIV/0!</v>
      </c>
    </row>
    <row r="13" spans="1:94" x14ac:dyDescent="0.3">
      <c r="A13" s="99"/>
      <c r="B13" s="107"/>
      <c r="C13" s="108"/>
      <c r="D13" s="107"/>
      <c r="E13" s="114"/>
      <c r="F13" s="115"/>
      <c r="G13" s="107"/>
      <c r="H13" s="100"/>
      <c r="I13" s="100"/>
      <c r="J13" s="100"/>
      <c r="K13" s="100"/>
      <c r="L13" s="100"/>
      <c r="M13" s="101"/>
      <c r="N13" s="100"/>
      <c r="O13" s="104"/>
      <c r="P13" s="100"/>
      <c r="Q13" s="100"/>
      <c r="R13" s="130"/>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10"/>
      <c r="AX13" s="111"/>
      <c r="AY13" s="111"/>
      <c r="AZ13" s="100"/>
      <c r="BA13" s="101"/>
      <c r="BB13" s="100"/>
      <c r="BC13" s="101"/>
      <c r="BD13" s="101"/>
      <c r="BE13" s="110"/>
      <c r="BF13" s="111"/>
      <c r="BG13" s="100"/>
      <c r="BH13" s="100"/>
      <c r="BI13" s="100"/>
      <c r="BJ13" s="100"/>
      <c r="BK13" s="100"/>
      <c r="BL13" s="100"/>
      <c r="BM13" s="100"/>
      <c r="BN13" s="100"/>
      <c r="BO13" s="100"/>
      <c r="BP13" s="100"/>
      <c r="BQ13" s="100"/>
      <c r="BR13" s="100"/>
      <c r="BS13" s="100"/>
      <c r="BT13" s="100"/>
      <c r="BU13" s="100"/>
      <c r="BV13" s="101"/>
      <c r="BW13" s="101"/>
      <c r="BX13" s="100"/>
      <c r="BY13" s="110"/>
      <c r="BZ13" s="139"/>
      <c r="CA13" s="139"/>
      <c r="CB13" s="139"/>
      <c r="CC13" s="139"/>
      <c r="CD13" s="139"/>
      <c r="CE13" s="139"/>
      <c r="CF13" s="110"/>
      <c r="CG13" s="100">
        <f>SUM(Tableau8[#This Row])</f>
        <v>0</v>
      </c>
      <c r="CH13" s="100"/>
      <c r="CI13" s="100">
        <f>SUM(Tableau5[#This Row])</f>
        <v>0</v>
      </c>
      <c r="CJ13" s="100">
        <f>SUM(Tableau7[#This Row])</f>
        <v>0</v>
      </c>
      <c r="CK13" s="120">
        <f>Tableau10[[#This Row],[Produit]]-Tableau10[[#This Row],[Charges opérationnelles]]</f>
        <v>0</v>
      </c>
      <c r="CL13" s="120">
        <f>Tableau10[[#This Row],[Chiffre d''affaire]]-Tableau10[[#This Row],[Charges opérationnelles]]-Tableau10[[#This Row],[Charges de structure]]</f>
        <v>0</v>
      </c>
      <c r="CM13" s="120" t="e">
        <f>Tableau10[[#This Row],[marge brute]]/Tableau10[[#This Row],[Produit]]</f>
        <v>#DIV/0!</v>
      </c>
      <c r="CN13" s="120" t="e">
        <f>100*Tableau7[[#This Row],[Annuités]]/Tableau10[[#This Row],[marge brute]]</f>
        <v>#DIV/0!</v>
      </c>
      <c r="CO13" s="121"/>
      <c r="CP13" s="120" t="e">
        <f>Tableau10[[#This Row],[Annuités (en % de l''EBE)]]/Tableau10[[#This Row],[marge brute]]</f>
        <v>#DIV/0!</v>
      </c>
    </row>
    <row r="14" spans="1:94" x14ac:dyDescent="0.3">
      <c r="A14" s="94"/>
      <c r="B14" s="89"/>
      <c r="C14" s="86"/>
      <c r="D14" s="85"/>
      <c r="E14" s="96"/>
      <c r="F14" s="97"/>
      <c r="G14" s="89"/>
      <c r="H14" s="85"/>
      <c r="I14" s="85"/>
      <c r="J14" s="85"/>
      <c r="K14" s="85"/>
      <c r="L14" s="85"/>
      <c r="M14" s="86"/>
      <c r="N14" s="85"/>
      <c r="O14" s="87"/>
      <c r="P14" s="85"/>
      <c r="Q14" s="85"/>
      <c r="R14" s="88"/>
      <c r="S14" s="125"/>
      <c r="T14" s="126"/>
      <c r="U14" s="126"/>
      <c r="V14" s="126"/>
      <c r="W14" s="126"/>
      <c r="X14" s="126"/>
      <c r="Y14" s="126"/>
      <c r="Z14" s="126"/>
      <c r="AA14" s="126"/>
      <c r="AB14" s="126"/>
      <c r="AC14" s="126"/>
      <c r="AD14" s="126"/>
      <c r="AE14" s="126"/>
      <c r="AF14" s="126"/>
      <c r="AG14" s="126"/>
      <c r="AH14" s="127"/>
      <c r="AI14" s="127"/>
      <c r="AJ14" s="127"/>
      <c r="AK14" s="127"/>
      <c r="AL14" s="127"/>
      <c r="AM14" s="127"/>
      <c r="AN14" s="127"/>
      <c r="AO14" s="127"/>
      <c r="AP14" s="127"/>
      <c r="AQ14" s="127"/>
      <c r="AR14" s="127"/>
      <c r="AS14" s="127"/>
      <c r="AT14" s="127"/>
      <c r="AU14" s="98"/>
      <c r="AV14" s="126"/>
      <c r="AW14" s="90"/>
      <c r="AX14" s="93"/>
      <c r="AY14" s="93"/>
      <c r="AZ14" s="85"/>
      <c r="BA14" s="86"/>
      <c r="BB14" s="85"/>
      <c r="BC14" s="86"/>
      <c r="BD14" s="86"/>
      <c r="BE14" s="90"/>
      <c r="BF14" s="93"/>
      <c r="BG14" s="85"/>
      <c r="BH14" s="85"/>
      <c r="BI14" s="85"/>
      <c r="BJ14" s="85"/>
      <c r="BK14" s="85"/>
      <c r="BL14" s="85"/>
      <c r="BM14" s="85"/>
      <c r="BN14" s="85"/>
      <c r="BO14" s="85"/>
      <c r="BP14" s="85"/>
      <c r="BQ14" s="85"/>
      <c r="BR14" s="85"/>
      <c r="BS14" s="85"/>
      <c r="BT14" s="85"/>
      <c r="BU14" s="85"/>
      <c r="BV14" s="86"/>
      <c r="BW14" s="86"/>
      <c r="BX14" s="85"/>
      <c r="BY14" s="90"/>
      <c r="BZ14" s="138"/>
      <c r="CA14" s="138"/>
      <c r="CB14" s="138"/>
      <c r="CC14" s="138"/>
      <c r="CD14" s="138"/>
      <c r="CE14" s="138"/>
      <c r="CF14" s="90"/>
      <c r="CG14" s="85">
        <f>SUM(Tableau8[#This Row])</f>
        <v>0</v>
      </c>
      <c r="CH14" s="85"/>
      <c r="CI14" s="85">
        <f>SUM(Tableau5[#This Row])</f>
        <v>0</v>
      </c>
      <c r="CJ14" s="85">
        <f>SUM(Tableau7[#This Row])</f>
        <v>0</v>
      </c>
      <c r="CK14" s="120">
        <f>Tableau10[[#This Row],[Produit]]-Tableau10[[#This Row],[Charges opérationnelles]]</f>
        <v>0</v>
      </c>
      <c r="CL14" s="120">
        <f>Tableau10[[#This Row],[Chiffre d''affaire]]-Tableau10[[#This Row],[Charges opérationnelles]]-Tableau10[[#This Row],[Charges de structure]]</f>
        <v>0</v>
      </c>
      <c r="CM14" s="120" t="e">
        <f>Tableau10[[#This Row],[marge brute]]/Tableau10[[#This Row],[Produit]]</f>
        <v>#DIV/0!</v>
      </c>
      <c r="CN14" s="120" t="e">
        <f>100*Tableau7[[#This Row],[Annuités]]/Tableau10[[#This Row],[marge brute]]</f>
        <v>#DIV/0!</v>
      </c>
      <c r="CO14" s="121"/>
      <c r="CP14" s="120" t="e">
        <f>Tableau10[[#This Row],[Annuités (en % de l''EBE)]]/Tableau10[[#This Row],[marge brute]]</f>
        <v>#DIV/0!</v>
      </c>
    </row>
    <row r="15" spans="1:94" x14ac:dyDescent="0.3">
      <c r="A15" s="50"/>
      <c r="B15" s="25"/>
      <c r="C15" s="27"/>
      <c r="D15" s="23"/>
      <c r="E15" s="24"/>
      <c r="F15" s="48"/>
      <c r="G15" s="23"/>
      <c r="H15" s="23"/>
      <c r="I15" s="23"/>
      <c r="J15" s="23"/>
      <c r="K15" s="23"/>
      <c r="L15" s="23"/>
      <c r="M15" s="27"/>
      <c r="N15" s="23"/>
      <c r="O15" s="49"/>
      <c r="P15" s="23"/>
      <c r="Q15" s="23"/>
      <c r="R15" s="58"/>
      <c r="S15" s="80"/>
      <c r="T15" s="25"/>
      <c r="U15" s="25"/>
      <c r="V15" s="25"/>
      <c r="W15" s="25"/>
      <c r="X15" s="25"/>
      <c r="Y15" s="25"/>
      <c r="Z15" s="25"/>
      <c r="AA15" s="25"/>
      <c r="AB15" s="25"/>
      <c r="AC15" s="25"/>
      <c r="AD15" s="25"/>
      <c r="AE15" s="25"/>
      <c r="AF15" s="25"/>
      <c r="AG15" s="25"/>
      <c r="AH15" s="62"/>
      <c r="AI15" s="62"/>
      <c r="AJ15" s="62"/>
      <c r="AK15" s="62"/>
      <c r="AL15" s="62"/>
      <c r="AM15" s="62"/>
      <c r="AN15" s="62"/>
      <c r="AO15" s="62"/>
      <c r="AP15" s="62"/>
      <c r="AQ15" s="62"/>
      <c r="AR15" s="62"/>
      <c r="AS15" s="62"/>
      <c r="AT15" s="62"/>
      <c r="AU15" s="63"/>
      <c r="AV15" s="25"/>
      <c r="AX15" s="28"/>
      <c r="AY15" s="28"/>
      <c r="AZ15" s="23"/>
      <c r="BA15" s="27"/>
      <c r="BB15" s="23"/>
      <c r="BC15" s="27"/>
      <c r="BD15" s="27"/>
      <c r="BF15" s="28"/>
      <c r="BG15" s="23"/>
      <c r="BH15" s="23"/>
      <c r="BI15" s="23"/>
      <c r="BJ15" s="23"/>
      <c r="BK15" s="23"/>
      <c r="BL15" s="23"/>
      <c r="BM15" s="23"/>
      <c r="BN15" s="23"/>
      <c r="BO15" s="23"/>
      <c r="BP15" s="23"/>
      <c r="BQ15" s="23"/>
      <c r="BR15" s="23"/>
      <c r="BS15" s="23"/>
      <c r="BT15" s="23"/>
      <c r="BU15" s="23"/>
      <c r="BV15" s="27"/>
      <c r="BW15" s="27"/>
      <c r="BX15" s="23"/>
      <c r="BZ15" s="137"/>
      <c r="CA15" s="137"/>
      <c r="CB15" s="137"/>
      <c r="CC15" s="137"/>
      <c r="CD15" s="137"/>
      <c r="CE15" s="137"/>
      <c r="CG15" s="23">
        <f>SUM(Tableau8[#This Row])</f>
        <v>0</v>
      </c>
      <c r="CH15" s="23"/>
      <c r="CI15" s="23">
        <f>SUM(Tableau5[#This Row])</f>
        <v>0</v>
      </c>
      <c r="CJ15" s="23">
        <f>SUM(Tableau7[#This Row])</f>
        <v>0</v>
      </c>
      <c r="CK15" s="120">
        <f>Tableau10[[#This Row],[Produit]]-Tableau10[[#This Row],[Charges opérationnelles]]</f>
        <v>0</v>
      </c>
      <c r="CL15" s="120">
        <f>Tableau10[[#This Row],[Chiffre d''affaire]]-Tableau10[[#This Row],[Charges opérationnelles]]-Tableau10[[#This Row],[Charges de structure]]</f>
        <v>0</v>
      </c>
      <c r="CM15" s="120" t="e">
        <f>Tableau10[[#This Row],[marge brute]]/Tableau10[[#This Row],[Produit]]</f>
        <v>#DIV/0!</v>
      </c>
      <c r="CN15" s="120" t="e">
        <f>100*Tableau7[[#This Row],[Annuités]]/Tableau10[[#This Row],[marge brute]]</f>
        <v>#DIV/0!</v>
      </c>
      <c r="CO15" s="121"/>
      <c r="CP15" s="120" t="e">
        <f>Tableau10[[#This Row],[Annuités (en % de l''EBE)]]/Tableau10[[#This Row],[marge brute]]</f>
        <v>#DIV/0!</v>
      </c>
    </row>
    <row r="16" spans="1:94" x14ac:dyDescent="0.3">
      <c r="A16" s="99"/>
      <c r="B16" s="100"/>
      <c r="C16" s="101"/>
      <c r="D16" s="100"/>
      <c r="E16" s="102"/>
      <c r="F16" s="103"/>
      <c r="G16" s="100"/>
      <c r="H16" s="100"/>
      <c r="I16" s="100"/>
      <c r="J16" s="100"/>
      <c r="K16" s="100"/>
      <c r="L16" s="100"/>
      <c r="M16" s="101"/>
      <c r="N16" s="100"/>
      <c r="O16" s="104"/>
      <c r="P16" s="100"/>
      <c r="Q16" s="100"/>
      <c r="R16" s="105"/>
      <c r="S16" s="106"/>
      <c r="T16" s="107"/>
      <c r="U16" s="107"/>
      <c r="V16" s="107"/>
      <c r="W16" s="107"/>
      <c r="X16" s="107"/>
      <c r="Y16" s="107"/>
      <c r="Z16" s="107"/>
      <c r="AA16" s="107"/>
      <c r="AB16" s="107"/>
      <c r="AC16" s="107"/>
      <c r="AD16" s="107"/>
      <c r="AE16" s="107"/>
      <c r="AF16" s="107"/>
      <c r="AG16" s="107"/>
      <c r="AH16" s="108"/>
      <c r="AI16" s="108"/>
      <c r="AJ16" s="108"/>
      <c r="AK16" s="108"/>
      <c r="AL16" s="108"/>
      <c r="AM16" s="108"/>
      <c r="AN16" s="108"/>
      <c r="AO16" s="108"/>
      <c r="AP16" s="108"/>
      <c r="AQ16" s="108"/>
      <c r="AR16" s="108"/>
      <c r="AS16" s="108"/>
      <c r="AT16" s="108"/>
      <c r="AU16" s="109"/>
      <c r="AV16" s="107"/>
      <c r="AW16" s="110"/>
      <c r="AX16" s="111"/>
      <c r="AY16" s="111"/>
      <c r="AZ16" s="100"/>
      <c r="BA16" s="101"/>
      <c r="BB16" s="100"/>
      <c r="BC16" s="101"/>
      <c r="BD16" s="101"/>
      <c r="BE16" s="110"/>
      <c r="BF16" s="111"/>
      <c r="BG16" s="100"/>
      <c r="BH16" s="100"/>
      <c r="BI16" s="100"/>
      <c r="BJ16" s="100"/>
      <c r="BK16" s="100"/>
      <c r="BL16" s="100"/>
      <c r="BM16" s="100"/>
      <c r="BN16" s="100"/>
      <c r="BO16" s="100"/>
      <c r="BP16" s="100"/>
      <c r="BQ16" s="100"/>
      <c r="BR16" s="100"/>
      <c r="BS16" s="100"/>
      <c r="BT16" s="100"/>
      <c r="BU16" s="100"/>
      <c r="BV16" s="101"/>
      <c r="BW16" s="101"/>
      <c r="BX16" s="100"/>
      <c r="BY16" s="110"/>
      <c r="BZ16" s="139"/>
      <c r="CA16" s="139"/>
      <c r="CB16" s="139"/>
      <c r="CC16" s="139"/>
      <c r="CD16" s="139"/>
      <c r="CE16" s="139"/>
      <c r="CF16" s="110"/>
      <c r="CG16" s="100">
        <f>SUM(Tableau8[#This Row])</f>
        <v>0</v>
      </c>
      <c r="CH16" s="100"/>
      <c r="CI16" s="100">
        <f>SUM(Tableau5[#This Row])</f>
        <v>0</v>
      </c>
      <c r="CJ16" s="100">
        <f>SUM(Tableau7[#This Row])</f>
        <v>0</v>
      </c>
      <c r="CK16" s="120">
        <f>Tableau10[[#This Row],[Produit]]-Tableau10[[#This Row],[Charges opérationnelles]]</f>
        <v>0</v>
      </c>
      <c r="CL16" s="120">
        <f>Tableau10[[#This Row],[Chiffre d''affaire]]-Tableau10[[#This Row],[Charges opérationnelles]]-Tableau10[[#This Row],[Charges de structure]]</f>
        <v>0</v>
      </c>
      <c r="CM16" s="120" t="e">
        <f>Tableau10[[#This Row],[marge brute]]/Tableau10[[#This Row],[Produit]]</f>
        <v>#DIV/0!</v>
      </c>
      <c r="CN16" s="120" t="e">
        <f>100*Tableau7[[#This Row],[Annuités]]/Tableau10[[#This Row],[marge brute]]</f>
        <v>#DIV/0!</v>
      </c>
      <c r="CO16" s="121"/>
      <c r="CP16" s="120" t="e">
        <f>Tableau10[[#This Row],[Annuités (en % de l''EBE)]]/Tableau10[[#This Row],[marge brute]]</f>
        <v>#DIV/0!</v>
      </c>
    </row>
    <row r="17" spans="1:94" x14ac:dyDescent="0.3">
      <c r="A17" s="50"/>
      <c r="B17" s="23"/>
      <c r="C17" s="27"/>
      <c r="D17" s="23"/>
      <c r="E17" s="24"/>
      <c r="F17" s="48"/>
      <c r="G17" s="23"/>
      <c r="H17" s="23"/>
      <c r="I17" s="23"/>
      <c r="J17" s="23"/>
      <c r="K17" s="23"/>
      <c r="L17" s="23"/>
      <c r="M17" s="27"/>
      <c r="N17" s="23"/>
      <c r="O17" s="49"/>
      <c r="P17" s="23"/>
      <c r="Q17" s="23"/>
      <c r="R17" s="58"/>
      <c r="S17" s="80"/>
      <c r="T17" s="25"/>
      <c r="U17" s="25"/>
      <c r="V17" s="25"/>
      <c r="W17" s="25"/>
      <c r="X17" s="25"/>
      <c r="Y17" s="25"/>
      <c r="Z17" s="25"/>
      <c r="AA17" s="25"/>
      <c r="AB17" s="25"/>
      <c r="AC17" s="25"/>
      <c r="AD17" s="25"/>
      <c r="AE17" s="25"/>
      <c r="AF17" s="25"/>
      <c r="AG17" s="25"/>
      <c r="AH17" s="62"/>
      <c r="AI17" s="62"/>
      <c r="AJ17" s="62"/>
      <c r="AK17" s="62"/>
      <c r="AL17" s="62"/>
      <c r="AM17" s="62"/>
      <c r="AN17" s="62"/>
      <c r="AO17" s="62"/>
      <c r="AP17" s="62"/>
      <c r="AQ17" s="62"/>
      <c r="AR17" s="62"/>
      <c r="AS17" s="62"/>
      <c r="AT17" s="62"/>
      <c r="AU17" s="63"/>
      <c r="AV17" s="25"/>
      <c r="AX17" s="28"/>
      <c r="AY17" s="28"/>
      <c r="AZ17" s="23"/>
      <c r="BA17" s="27"/>
      <c r="BB17" s="23"/>
      <c r="BC17" s="27"/>
      <c r="BD17" s="27"/>
      <c r="BF17" s="28"/>
      <c r="BG17" s="23"/>
      <c r="BH17" s="23"/>
      <c r="BI17" s="23"/>
      <c r="BJ17" s="23"/>
      <c r="BK17" s="23"/>
      <c r="BL17" s="23"/>
      <c r="BM17" s="23"/>
      <c r="BN17" s="23"/>
      <c r="BO17" s="23"/>
      <c r="BP17" s="23"/>
      <c r="BQ17" s="23"/>
      <c r="BR17" s="23"/>
      <c r="BS17" s="23"/>
      <c r="BT17" s="23"/>
      <c r="BU17" s="23"/>
      <c r="BV17" s="27"/>
      <c r="BW17" s="27"/>
      <c r="BX17" s="23"/>
      <c r="BZ17" s="137"/>
      <c r="CA17" s="137"/>
      <c r="CB17" s="137"/>
      <c r="CC17" s="137"/>
      <c r="CD17" s="137"/>
      <c r="CE17" s="137"/>
      <c r="CG17" s="23">
        <f>SUM(Tableau8[#This Row])</f>
        <v>0</v>
      </c>
      <c r="CH17" s="23"/>
      <c r="CI17" s="23"/>
      <c r="CJ17" s="23">
        <f>SUM(Tableau7[#This Row])</f>
        <v>0</v>
      </c>
      <c r="CK17" s="120">
        <f>Tableau10[[#This Row],[Produit]]-Tableau10[[#This Row],[Charges opérationnelles]]</f>
        <v>0</v>
      </c>
      <c r="CL17" s="120"/>
      <c r="CM17" s="120" t="e">
        <f>Tableau10[[#This Row],[marge brute]]/Tableau10[[#This Row],[Produit]]</f>
        <v>#DIV/0!</v>
      </c>
      <c r="CN17" s="120" t="e">
        <f>100*Tableau7[[#This Row],[Annuités]]/Tableau10[[#This Row],[marge brute]]</f>
        <v>#DIV/0!</v>
      </c>
      <c r="CO17" s="121"/>
      <c r="CP17" s="120" t="e">
        <f>Tableau10[[#This Row],[Annuités (en % de l''EBE)]]/Tableau10[[#This Row],[marge brute]]</f>
        <v>#DIV/0!</v>
      </c>
    </row>
    <row r="18" spans="1:94" x14ac:dyDescent="0.3">
      <c r="A18" s="23"/>
      <c r="B18" s="23"/>
      <c r="C18" s="27"/>
      <c r="D18" s="23"/>
      <c r="E18" s="24"/>
      <c r="F18" s="23"/>
      <c r="G18" s="23"/>
      <c r="H18" s="23"/>
      <c r="I18" s="23"/>
      <c r="J18" s="23"/>
      <c r="K18" s="23"/>
      <c r="L18" s="23"/>
      <c r="M18" s="27"/>
      <c r="N18" s="23"/>
      <c r="O18" s="49"/>
      <c r="P18" s="23"/>
      <c r="Q18" s="23"/>
      <c r="R18" s="58"/>
      <c r="S18" s="80"/>
      <c r="T18" s="25"/>
      <c r="U18" s="25"/>
      <c r="V18" s="25"/>
      <c r="W18" s="25"/>
      <c r="X18" s="25"/>
      <c r="Y18" s="25"/>
      <c r="Z18" s="25"/>
      <c r="AA18" s="25"/>
      <c r="AB18" s="25"/>
      <c r="AC18" s="25"/>
      <c r="AD18" s="25"/>
      <c r="AE18" s="25"/>
      <c r="AF18" s="25"/>
      <c r="AG18" s="25"/>
      <c r="AH18" s="62"/>
      <c r="AI18" s="62"/>
      <c r="AJ18" s="62"/>
      <c r="AK18" s="62"/>
      <c r="AL18" s="62"/>
      <c r="AM18" s="62"/>
      <c r="AN18" s="62"/>
      <c r="AO18" s="62"/>
      <c r="AP18" s="62"/>
      <c r="AQ18" s="62"/>
      <c r="AR18" s="62"/>
      <c r="AS18" s="62"/>
      <c r="AT18" s="62"/>
      <c r="AU18" s="63">
        <f>Tableau6[[#This Row],[Surface culture 7]]+Tableau6[[#This Row],[Surface culture 6]]+Tableau6[[#This Row],[Surface culture 5]]+Tableau6[[#This Row],[Surface culture 4]]+Tableau6[[#This Row],[Surface culture 3]]+Tableau6[[#This Row],[Surface culture 2]]+Tableau6[[#This Row],[Surface culture 1 /an]]</f>
        <v>0</v>
      </c>
      <c r="AV18" s="25">
        <f t="shared" ref="AV12:AV27" si="0">SUM(U18,Y18,AC18,AG18,AK18,AO18,AS18)</f>
        <v>0</v>
      </c>
      <c r="AX18" s="28"/>
      <c r="AY18" s="28"/>
      <c r="AZ18" s="23"/>
      <c r="BA18" s="27"/>
      <c r="BB18" s="23"/>
      <c r="BC18" s="27"/>
      <c r="BD18" s="27"/>
      <c r="BF18" s="28"/>
      <c r="BG18" s="23"/>
      <c r="BH18" s="23"/>
      <c r="BI18" s="23"/>
      <c r="BJ18" s="23"/>
      <c r="BK18" s="23"/>
      <c r="BL18" s="23"/>
      <c r="BM18" s="23"/>
      <c r="BN18" s="23"/>
      <c r="BO18" s="23"/>
      <c r="BP18" s="23"/>
      <c r="BQ18" s="23"/>
      <c r="BR18" s="23"/>
      <c r="BS18" s="23"/>
      <c r="BT18" s="23"/>
      <c r="BU18" s="23"/>
      <c r="BV18" s="27"/>
      <c r="BW18" s="27"/>
      <c r="BX18" s="23"/>
      <c r="BZ18" s="137"/>
      <c r="CA18" s="137"/>
      <c r="CB18" s="137"/>
      <c r="CC18" s="137"/>
      <c r="CD18" s="137"/>
      <c r="CE18" s="137"/>
      <c r="CG18" s="23">
        <f>SUM(Tableau8[#This Row])</f>
        <v>0</v>
      </c>
      <c r="CH18" s="23"/>
      <c r="CI18" s="23">
        <f>SUM(Tableau5[#This Row])</f>
        <v>0</v>
      </c>
      <c r="CJ18" s="23">
        <f>SUM(Tableau7[#This Row])</f>
        <v>0</v>
      </c>
      <c r="CK18" s="120">
        <f>Tableau10[[#This Row],[Produit]]-Tableau10[[#This Row],[Charges opérationnelles]]</f>
        <v>0</v>
      </c>
      <c r="CL18" s="120" t="e">
        <f>Tableau10[[#This Row],[marge brute]]/Tableau10[[#This Row],[Produit]]</f>
        <v>#DIV/0!</v>
      </c>
      <c r="CM18" s="120" t="e">
        <f>Tableau10[[#This Row],[marge brute]]/Tableau10[[#This Row],[Produit]]</f>
        <v>#DIV/0!</v>
      </c>
      <c r="CN18" s="120" t="e">
        <f>100*Tableau7[[#This Row],[Annuités]]/Tableau10[[#This Row],[marge brute]]</f>
        <v>#DIV/0!</v>
      </c>
      <c r="CO18" s="121" t="e">
        <f>Tableau10[[#This Row],[Annuités (en % de l''EBE)]]/Tableau10[[#This Row],[marge brute]]</f>
        <v>#DIV/0!</v>
      </c>
      <c r="CP18" s="120" t="e">
        <f>Tableau10[[#This Row],[Annuités (en % de l''EBE)]]/Tableau10[[#This Row],[marge brute]]</f>
        <v>#DIV/0!</v>
      </c>
    </row>
    <row r="19" spans="1:94" x14ac:dyDescent="0.3">
      <c r="A19" s="23"/>
      <c r="B19" s="23"/>
      <c r="C19" s="27"/>
      <c r="D19" s="23"/>
      <c r="E19" s="24"/>
      <c r="F19" s="23"/>
      <c r="G19" s="23"/>
      <c r="H19" s="23"/>
      <c r="I19" s="23"/>
      <c r="J19" s="23"/>
      <c r="K19" s="23"/>
      <c r="L19" s="23"/>
      <c r="M19" s="27"/>
      <c r="N19" s="23"/>
      <c r="O19" s="49"/>
      <c r="P19" s="23"/>
      <c r="Q19" s="23"/>
      <c r="S19" s="80"/>
      <c r="T19" s="25"/>
      <c r="U19" s="25"/>
      <c r="V19" s="25"/>
      <c r="W19" s="25"/>
      <c r="X19" s="25"/>
      <c r="Y19" s="25"/>
      <c r="Z19" s="25"/>
      <c r="AA19" s="25"/>
      <c r="AB19" s="25"/>
      <c r="AC19" s="25"/>
      <c r="AD19" s="25"/>
      <c r="AE19" s="25"/>
      <c r="AF19" s="25"/>
      <c r="AG19" s="25"/>
      <c r="AH19" s="62"/>
      <c r="AI19" s="62"/>
      <c r="AJ19" s="62"/>
      <c r="AK19" s="62"/>
      <c r="AL19" s="62"/>
      <c r="AM19" s="62"/>
      <c r="AN19" s="62"/>
      <c r="AO19" s="62"/>
      <c r="AP19" s="62"/>
      <c r="AQ19" s="62"/>
      <c r="AR19" s="62"/>
      <c r="AS19" s="62"/>
      <c r="AT19" s="62"/>
      <c r="AU19" s="63">
        <f>Tableau6[[#This Row],[Surface culture 7]]+Tableau6[[#This Row],[Surface culture 6]]+Tableau6[[#This Row],[Surface culture 5]]+Tableau6[[#This Row],[Surface culture 4]]+Tableau6[[#This Row],[Surface culture 3]]+Tableau6[[#This Row],[Surface culture 2]]+Tableau6[[#This Row],[Surface culture 1 /an]]</f>
        <v>0</v>
      </c>
      <c r="AV19" s="25">
        <f t="shared" si="0"/>
        <v>0</v>
      </c>
      <c r="AX19" s="28"/>
      <c r="AY19" s="28"/>
      <c r="AZ19" s="23"/>
      <c r="BA19" s="27"/>
      <c r="BB19" s="23"/>
      <c r="BC19" s="27"/>
      <c r="BD19" s="27"/>
      <c r="BF19" s="28"/>
      <c r="BG19" s="23"/>
      <c r="BH19" s="23"/>
      <c r="BI19" s="23"/>
      <c r="BJ19" s="23"/>
      <c r="BK19" s="23"/>
      <c r="BL19" s="23"/>
      <c r="BM19" s="23"/>
      <c r="BN19" s="23"/>
      <c r="BO19" s="23"/>
      <c r="BP19" s="23"/>
      <c r="BQ19" s="23"/>
      <c r="BR19" s="23"/>
      <c r="BS19" s="23"/>
      <c r="BT19" s="23"/>
      <c r="BU19" s="23"/>
      <c r="BV19" s="27"/>
      <c r="BW19" s="27"/>
      <c r="BX19" s="23"/>
      <c r="BZ19" s="137"/>
      <c r="CA19" s="137"/>
      <c r="CB19" s="137"/>
      <c r="CC19" s="137"/>
      <c r="CD19" s="137"/>
      <c r="CE19" s="137"/>
      <c r="CG19" s="23">
        <f>SUM(Tableau8[#This Row])</f>
        <v>0</v>
      </c>
      <c r="CH19" s="23"/>
      <c r="CI19" s="23">
        <f>SUM(Tableau5[#This Row])</f>
        <v>0</v>
      </c>
      <c r="CJ19" s="23">
        <f>SUM(Tableau7[#This Row])</f>
        <v>0</v>
      </c>
      <c r="CK19" s="120">
        <f>Tableau10[[#This Row],[Produit]]-Tableau10[[#This Row],[Charges opérationnelles]]</f>
        <v>0</v>
      </c>
      <c r="CL19" s="120" t="e">
        <f>Tableau10[[#This Row],[marge brute]]/Tableau10[[#This Row],[Produit]]</f>
        <v>#DIV/0!</v>
      </c>
      <c r="CM19" s="120" t="e">
        <f>Tableau10[[#This Row],[marge brute]]/Tableau10[[#This Row],[Produit]]</f>
        <v>#DIV/0!</v>
      </c>
      <c r="CN19" s="120" t="e">
        <f>100*Tableau7[[#This Row],[Annuités]]/Tableau10[[#This Row],[marge brute]]</f>
        <v>#DIV/0!</v>
      </c>
      <c r="CO19" s="121" t="e">
        <f>Tableau10[[#This Row],[Annuités (en % de l''EBE)]]/Tableau10[[#This Row],[marge brute]]</f>
        <v>#DIV/0!</v>
      </c>
      <c r="CP19" s="120" t="e">
        <f>Tableau10[[#This Row],[Annuités (en % de l''EBE)]]/Tableau10[[#This Row],[marge brute]]</f>
        <v>#DIV/0!</v>
      </c>
    </row>
    <row r="20" spans="1:94" x14ac:dyDescent="0.3">
      <c r="A20" s="23"/>
      <c r="B20" s="23"/>
      <c r="C20" s="27"/>
      <c r="D20" s="23"/>
      <c r="E20" s="24"/>
      <c r="F20" s="23"/>
      <c r="G20" s="23"/>
      <c r="H20" s="23"/>
      <c r="I20" s="23"/>
      <c r="J20" s="23"/>
      <c r="K20" s="23"/>
      <c r="L20" s="23"/>
      <c r="M20" s="27"/>
      <c r="N20" s="23"/>
      <c r="O20" s="49"/>
      <c r="P20" s="23"/>
      <c r="Q20" s="23"/>
      <c r="S20" s="80"/>
      <c r="T20" s="25"/>
      <c r="U20" s="25"/>
      <c r="V20" s="25"/>
      <c r="W20" s="25"/>
      <c r="X20" s="25"/>
      <c r="Y20" s="25"/>
      <c r="Z20" s="25"/>
      <c r="AA20" s="25"/>
      <c r="AB20" s="25"/>
      <c r="AC20" s="25"/>
      <c r="AD20" s="25"/>
      <c r="AE20" s="25"/>
      <c r="AF20" s="25"/>
      <c r="AG20" s="25"/>
      <c r="AH20" s="62"/>
      <c r="AI20" s="62"/>
      <c r="AJ20" s="62"/>
      <c r="AK20" s="62"/>
      <c r="AL20" s="62"/>
      <c r="AM20" s="62"/>
      <c r="AN20" s="62"/>
      <c r="AO20" s="62"/>
      <c r="AP20" s="62"/>
      <c r="AQ20" s="62"/>
      <c r="AR20" s="62"/>
      <c r="AS20" s="62"/>
      <c r="AT20" s="62"/>
      <c r="AU20" s="63">
        <f>Tableau6[[#This Row],[Surface culture 7]]+Tableau6[[#This Row],[Surface culture 6]]+Tableau6[[#This Row],[Surface culture 5]]+Tableau6[[#This Row],[Surface culture 4]]+Tableau6[[#This Row],[Surface culture 3]]+Tableau6[[#This Row],[Surface culture 2]]+Tableau6[[#This Row],[Surface culture 1 /an]]</f>
        <v>0</v>
      </c>
      <c r="AV20" s="25">
        <f t="shared" si="0"/>
        <v>0</v>
      </c>
      <c r="AX20" s="28"/>
      <c r="AY20" s="28"/>
      <c r="AZ20" s="23"/>
      <c r="BA20" s="27"/>
      <c r="BB20" s="23"/>
      <c r="BC20" s="27"/>
      <c r="BD20" s="27"/>
      <c r="BF20" s="28"/>
      <c r="BG20" s="23"/>
      <c r="BH20" s="23"/>
      <c r="BI20" s="23"/>
      <c r="BJ20" s="23"/>
      <c r="BK20" s="23"/>
      <c r="BL20" s="23"/>
      <c r="BM20" s="23"/>
      <c r="BN20" s="23"/>
      <c r="BO20" s="23"/>
      <c r="BP20" s="23"/>
      <c r="BQ20" s="23"/>
      <c r="BR20" s="23"/>
      <c r="BS20" s="23"/>
      <c r="BT20" s="23"/>
      <c r="BU20" s="23"/>
      <c r="BV20" s="27"/>
      <c r="BW20" s="27"/>
      <c r="BX20" s="23"/>
      <c r="BZ20" s="137"/>
      <c r="CA20" s="137"/>
      <c r="CB20" s="137"/>
      <c r="CC20" s="137"/>
      <c r="CD20" s="137"/>
      <c r="CE20" s="137"/>
      <c r="CG20" s="23">
        <f>SUM(Tableau8[#This Row])</f>
        <v>0</v>
      </c>
      <c r="CH20" s="23"/>
      <c r="CI20" s="23">
        <f>SUM(Tableau5[#This Row])</f>
        <v>0</v>
      </c>
      <c r="CJ20" s="23">
        <f>SUM(Tableau7[#This Row])</f>
        <v>0</v>
      </c>
      <c r="CK20" s="120">
        <f>Tableau10[[#This Row],[Produit]]-Tableau10[[#This Row],[Charges opérationnelles]]</f>
        <v>0</v>
      </c>
      <c r="CL20" s="120" t="e">
        <f>Tableau10[[#This Row],[marge brute]]/Tableau10[[#This Row],[Produit]]</f>
        <v>#DIV/0!</v>
      </c>
      <c r="CM20" s="120" t="e">
        <f>Tableau10[[#This Row],[marge brute]]/Tableau10[[#This Row],[Produit]]</f>
        <v>#DIV/0!</v>
      </c>
      <c r="CN20" s="120" t="e">
        <f>100*Tableau7[[#This Row],[Annuités]]/Tableau10[[#This Row],[marge brute]]</f>
        <v>#DIV/0!</v>
      </c>
      <c r="CO20" s="121" t="e">
        <f>Tableau10[[#This Row],[Annuités (en % de l''EBE)]]/Tableau10[[#This Row],[marge brute]]</f>
        <v>#DIV/0!</v>
      </c>
      <c r="CP20" s="120" t="e">
        <f>Tableau10[[#This Row],[Annuités (en % de l''EBE)]]/Tableau10[[#This Row],[marge brute]]</f>
        <v>#DIV/0!</v>
      </c>
    </row>
    <row r="21" spans="1:94" x14ac:dyDescent="0.3">
      <c r="A21" s="23"/>
      <c r="B21" s="23"/>
      <c r="C21" s="27"/>
      <c r="D21" s="23"/>
      <c r="E21" s="24"/>
      <c r="F21" s="23"/>
      <c r="G21" s="23"/>
      <c r="H21" s="23"/>
      <c r="I21" s="23"/>
      <c r="J21" s="23"/>
      <c r="K21" s="23"/>
      <c r="L21" s="23"/>
      <c r="M21" s="27"/>
      <c r="N21" s="23"/>
      <c r="O21" s="49"/>
      <c r="P21" s="23"/>
      <c r="Q21" s="23"/>
      <c r="S21" s="80"/>
      <c r="T21" s="25"/>
      <c r="U21" s="25"/>
      <c r="V21" s="25"/>
      <c r="W21" s="25"/>
      <c r="X21" s="25"/>
      <c r="Y21" s="25"/>
      <c r="Z21" s="25"/>
      <c r="AA21" s="25"/>
      <c r="AB21" s="25"/>
      <c r="AC21" s="25"/>
      <c r="AD21" s="25"/>
      <c r="AE21" s="25"/>
      <c r="AF21" s="25"/>
      <c r="AG21" s="25"/>
      <c r="AH21" s="62"/>
      <c r="AI21" s="62"/>
      <c r="AJ21" s="62"/>
      <c r="AK21" s="62"/>
      <c r="AL21" s="62"/>
      <c r="AM21" s="62"/>
      <c r="AN21" s="62"/>
      <c r="AO21" s="62"/>
      <c r="AP21" s="62"/>
      <c r="AQ21" s="62"/>
      <c r="AR21" s="62"/>
      <c r="AS21" s="62"/>
      <c r="AT21" s="62"/>
      <c r="AU21" s="63">
        <f>Tableau6[[#This Row],[Surface culture 7]]+Tableau6[[#This Row],[Surface culture 6]]+Tableau6[[#This Row],[Surface culture 5]]+Tableau6[[#This Row],[Surface culture 4]]+Tableau6[[#This Row],[Surface culture 3]]+Tableau6[[#This Row],[Surface culture 2]]+Tableau6[[#This Row],[Surface culture 1 /an]]</f>
        <v>0</v>
      </c>
      <c r="AV21" s="25">
        <f t="shared" si="0"/>
        <v>0</v>
      </c>
      <c r="AX21" s="28"/>
      <c r="AY21" s="28"/>
      <c r="AZ21" s="23"/>
      <c r="BA21" s="27"/>
      <c r="BB21" s="23"/>
      <c r="BC21" s="27"/>
      <c r="BD21" s="27"/>
      <c r="BF21" s="28"/>
      <c r="BG21" s="23"/>
      <c r="BH21" s="23"/>
      <c r="BI21" s="23"/>
      <c r="BJ21" s="23"/>
      <c r="BK21" s="23"/>
      <c r="BL21" s="23"/>
      <c r="BM21" s="23"/>
      <c r="BN21" s="23"/>
      <c r="BO21" s="23"/>
      <c r="BP21" s="23"/>
      <c r="BQ21" s="23"/>
      <c r="BR21" s="23"/>
      <c r="BS21" s="23"/>
      <c r="BT21" s="23"/>
      <c r="BU21" s="23"/>
      <c r="BV21" s="27"/>
      <c r="BW21" s="27"/>
      <c r="BX21" s="23"/>
      <c r="BZ21" s="137"/>
      <c r="CA21" s="137"/>
      <c r="CB21" s="137"/>
      <c r="CC21" s="137"/>
      <c r="CD21" s="137"/>
      <c r="CE21" s="137"/>
      <c r="CG21" s="23">
        <f>SUM(Tableau8[#This Row])</f>
        <v>0</v>
      </c>
      <c r="CH21" s="23"/>
      <c r="CI21" s="23">
        <f>SUM(Tableau5[#This Row])</f>
        <v>0</v>
      </c>
      <c r="CJ21" s="23">
        <f>SUM(Tableau7[#This Row])</f>
        <v>0</v>
      </c>
      <c r="CK21" s="120">
        <f>Tableau10[[#This Row],[Produit]]-Tableau10[[#This Row],[Charges opérationnelles]]</f>
        <v>0</v>
      </c>
      <c r="CL21" s="120" t="e">
        <f>Tableau10[[#This Row],[marge brute]]/Tableau10[[#This Row],[Produit]]</f>
        <v>#DIV/0!</v>
      </c>
      <c r="CM21" s="120" t="e">
        <f>Tableau10[[#This Row],[marge brute]]/Tableau10[[#This Row],[Produit]]</f>
        <v>#DIV/0!</v>
      </c>
      <c r="CN21" s="120" t="e">
        <f>100*Tableau7[[#This Row],[Annuités]]/Tableau10[[#This Row],[marge brute]]</f>
        <v>#DIV/0!</v>
      </c>
      <c r="CO21" s="121" t="e">
        <f>Tableau10[[#This Row],[Annuités (en % de l''EBE)]]/Tableau10[[#This Row],[marge brute]]</f>
        <v>#DIV/0!</v>
      </c>
      <c r="CP21" s="120" t="e">
        <f>Tableau10[[#This Row],[Annuités (en % de l''EBE)]]/Tableau10[[#This Row],[marge brute]]</f>
        <v>#DIV/0!</v>
      </c>
    </row>
    <row r="22" spans="1:94" x14ac:dyDescent="0.3">
      <c r="A22" s="23"/>
      <c r="B22" s="23"/>
      <c r="C22" s="27"/>
      <c r="D22" s="23"/>
      <c r="E22" s="24"/>
      <c r="F22" s="23"/>
      <c r="G22" s="23"/>
      <c r="H22" s="23"/>
      <c r="I22" s="23"/>
      <c r="J22" s="23"/>
      <c r="K22" s="23"/>
      <c r="L22" s="23"/>
      <c r="M22" s="27"/>
      <c r="N22" s="23"/>
      <c r="O22" s="49"/>
      <c r="P22" s="23"/>
      <c r="Q22" s="23"/>
      <c r="S22" s="80"/>
      <c r="T22" s="25"/>
      <c r="U22" s="25"/>
      <c r="V22" s="25"/>
      <c r="W22" s="25"/>
      <c r="X22" s="25"/>
      <c r="Y22" s="25"/>
      <c r="Z22" s="25"/>
      <c r="AA22" s="25"/>
      <c r="AB22" s="25"/>
      <c r="AC22" s="25"/>
      <c r="AD22" s="25"/>
      <c r="AE22" s="25"/>
      <c r="AF22" s="25"/>
      <c r="AG22" s="25"/>
      <c r="AH22" s="62"/>
      <c r="AI22" s="62"/>
      <c r="AJ22" s="62"/>
      <c r="AK22" s="62"/>
      <c r="AL22" s="62"/>
      <c r="AM22" s="62"/>
      <c r="AN22" s="62"/>
      <c r="AO22" s="62"/>
      <c r="AP22" s="62"/>
      <c r="AQ22" s="62"/>
      <c r="AR22" s="62"/>
      <c r="AS22" s="62"/>
      <c r="AT22" s="62"/>
      <c r="AU22" s="63">
        <f>Tableau6[[#This Row],[Surface culture 7]]+Tableau6[[#This Row],[Surface culture 6]]+Tableau6[[#This Row],[Surface culture 5]]+Tableau6[[#This Row],[Surface culture 4]]+Tableau6[[#This Row],[Surface culture 3]]+Tableau6[[#This Row],[Surface culture 2]]+Tableau6[[#This Row],[Surface culture 1 /an]]</f>
        <v>0</v>
      </c>
      <c r="AV22" s="25">
        <f t="shared" si="0"/>
        <v>0</v>
      </c>
      <c r="AX22" s="28"/>
      <c r="AY22" s="28"/>
      <c r="AZ22" s="23"/>
      <c r="BA22" s="27"/>
      <c r="BB22" s="23"/>
      <c r="BC22" s="27"/>
      <c r="BD22" s="27"/>
      <c r="BF22" s="28"/>
      <c r="BG22" s="23"/>
      <c r="BH22" s="23"/>
      <c r="BI22" s="23"/>
      <c r="BJ22" s="23"/>
      <c r="BK22" s="23"/>
      <c r="BL22" s="23"/>
      <c r="BM22" s="23"/>
      <c r="BN22" s="23"/>
      <c r="BO22" s="23"/>
      <c r="BP22" s="23"/>
      <c r="BQ22" s="23"/>
      <c r="BR22" s="23"/>
      <c r="BS22" s="23"/>
      <c r="BT22" s="23"/>
      <c r="BU22" s="23"/>
      <c r="BV22" s="27"/>
      <c r="BW22" s="27"/>
      <c r="BX22" s="23"/>
      <c r="BZ22" s="137"/>
      <c r="CA22" s="137"/>
      <c r="CB22" s="137"/>
      <c r="CC22" s="137"/>
      <c r="CD22" s="137"/>
      <c r="CE22" s="137"/>
      <c r="CG22" s="23">
        <f>SUM(Tableau8[#This Row])</f>
        <v>0</v>
      </c>
      <c r="CH22" s="23"/>
      <c r="CI22" s="23">
        <f>SUM(Tableau5[#This Row])</f>
        <v>0</v>
      </c>
      <c r="CJ22" s="23">
        <f>SUM(Tableau7[#This Row])</f>
        <v>0</v>
      </c>
      <c r="CK22" s="120">
        <f>Tableau10[[#This Row],[Produit]]-Tableau10[[#This Row],[Charges opérationnelles]]</f>
        <v>0</v>
      </c>
      <c r="CL22" s="120" t="e">
        <f>Tableau10[[#This Row],[marge brute]]/Tableau10[[#This Row],[Produit]]</f>
        <v>#DIV/0!</v>
      </c>
      <c r="CM22" s="120" t="e">
        <f>Tableau10[[#This Row],[marge brute]]/Tableau10[[#This Row],[Produit]]</f>
        <v>#DIV/0!</v>
      </c>
      <c r="CN22" s="120" t="e">
        <f>100*Tableau7[[#This Row],[Annuités]]/Tableau10[[#This Row],[marge brute]]</f>
        <v>#DIV/0!</v>
      </c>
      <c r="CO22" s="121" t="e">
        <f>Tableau10[[#This Row],[Annuités (en % de l''EBE)]]/Tableau10[[#This Row],[marge brute]]</f>
        <v>#DIV/0!</v>
      </c>
      <c r="CP22" s="120" t="e">
        <f>Tableau10[[#This Row],[Annuités (en % de l''EBE)]]/Tableau10[[#This Row],[marge brute]]</f>
        <v>#DIV/0!</v>
      </c>
    </row>
    <row r="23" spans="1:94" x14ac:dyDescent="0.3">
      <c r="A23" s="23"/>
      <c r="B23" s="23"/>
      <c r="C23" s="27"/>
      <c r="D23" s="23"/>
      <c r="E23" s="24"/>
      <c r="F23" s="23"/>
      <c r="G23" s="23"/>
      <c r="H23" s="23"/>
      <c r="I23" s="23"/>
      <c r="J23" s="23"/>
      <c r="K23" s="23"/>
      <c r="L23" s="23"/>
      <c r="M23" s="27"/>
      <c r="N23" s="23"/>
      <c r="O23" s="49"/>
      <c r="P23" s="23"/>
      <c r="Q23" s="23"/>
      <c r="S23" s="80"/>
      <c r="T23" s="25"/>
      <c r="U23" s="25"/>
      <c r="V23" s="25"/>
      <c r="W23" s="25"/>
      <c r="X23" s="25"/>
      <c r="Y23" s="25"/>
      <c r="Z23" s="25"/>
      <c r="AA23" s="25"/>
      <c r="AB23" s="25"/>
      <c r="AC23" s="25"/>
      <c r="AD23" s="25"/>
      <c r="AE23" s="25"/>
      <c r="AF23" s="25"/>
      <c r="AG23" s="25"/>
      <c r="AH23" s="62"/>
      <c r="AI23" s="62"/>
      <c r="AJ23" s="62"/>
      <c r="AK23" s="62"/>
      <c r="AL23" s="62"/>
      <c r="AM23" s="62"/>
      <c r="AN23" s="62"/>
      <c r="AO23" s="62"/>
      <c r="AP23" s="62"/>
      <c r="AQ23" s="62"/>
      <c r="AR23" s="62"/>
      <c r="AS23" s="62"/>
      <c r="AT23" s="62"/>
      <c r="AU23" s="63">
        <f>Tableau6[[#This Row],[Surface culture 7]]+Tableau6[[#This Row],[Surface culture 6]]+Tableau6[[#This Row],[Surface culture 5]]+Tableau6[[#This Row],[Surface culture 4]]+Tableau6[[#This Row],[Surface culture 3]]+Tableau6[[#This Row],[Surface culture 2]]+Tableau6[[#This Row],[Surface culture 1 /an]]</f>
        <v>0</v>
      </c>
      <c r="AV23" s="25">
        <f t="shared" si="0"/>
        <v>0</v>
      </c>
      <c r="AX23" s="28"/>
      <c r="AY23" s="28"/>
      <c r="AZ23" s="23"/>
      <c r="BA23" s="27"/>
      <c r="BB23" s="23"/>
      <c r="BC23" s="27"/>
      <c r="BD23" s="27"/>
      <c r="BF23" s="28"/>
      <c r="BG23" s="23"/>
      <c r="BH23" s="23"/>
      <c r="BI23" s="23"/>
      <c r="BJ23" s="23"/>
      <c r="BK23" s="23"/>
      <c r="BL23" s="23"/>
      <c r="BM23" s="23"/>
      <c r="BN23" s="23"/>
      <c r="BO23" s="23"/>
      <c r="BP23" s="23"/>
      <c r="BQ23" s="23"/>
      <c r="BR23" s="23"/>
      <c r="BS23" s="23"/>
      <c r="BT23" s="23"/>
      <c r="BU23" s="23"/>
      <c r="BV23" s="27"/>
      <c r="BW23" s="27"/>
      <c r="BX23" s="23"/>
      <c r="BZ23" s="137"/>
      <c r="CA23" s="137"/>
      <c r="CB23" s="137"/>
      <c r="CC23" s="137"/>
      <c r="CD23" s="137"/>
      <c r="CE23" s="137"/>
      <c r="CG23" s="23">
        <f>SUM(Tableau8[#This Row])</f>
        <v>0</v>
      </c>
      <c r="CH23" s="23"/>
      <c r="CI23" s="23">
        <f>SUM(Tableau5[#This Row])</f>
        <v>0</v>
      </c>
      <c r="CJ23" s="23">
        <f>SUM(Tableau7[#This Row])</f>
        <v>0</v>
      </c>
      <c r="CK23" s="120">
        <f>Tableau10[[#This Row],[Produit]]-Tableau10[[#This Row],[Charges opérationnelles]]</f>
        <v>0</v>
      </c>
      <c r="CL23" s="120" t="e">
        <f>Tableau10[[#This Row],[marge brute]]/Tableau10[[#This Row],[Produit]]</f>
        <v>#DIV/0!</v>
      </c>
      <c r="CM23" s="120" t="e">
        <f>Tableau10[[#This Row],[marge brute]]/Tableau10[[#This Row],[Produit]]</f>
        <v>#DIV/0!</v>
      </c>
      <c r="CN23" s="120" t="e">
        <f>100*Tableau7[[#This Row],[Annuités]]/Tableau10[[#This Row],[marge brute]]</f>
        <v>#DIV/0!</v>
      </c>
      <c r="CO23" s="121" t="e">
        <f>Tableau10[[#This Row],[Annuités (en % de l''EBE)]]/Tableau10[[#This Row],[marge brute]]</f>
        <v>#DIV/0!</v>
      </c>
      <c r="CP23" s="120" t="e">
        <f>Tableau10[[#This Row],[Annuités (en % de l''EBE)]]/Tableau10[[#This Row],[marge brute]]</f>
        <v>#DIV/0!</v>
      </c>
    </row>
    <row r="24" spans="1:94" x14ac:dyDescent="0.3">
      <c r="A24" s="23"/>
      <c r="B24" s="23"/>
      <c r="C24" s="27"/>
      <c r="D24" s="23"/>
      <c r="E24" s="24"/>
      <c r="F24" s="23"/>
      <c r="G24" s="23"/>
      <c r="H24" s="23"/>
      <c r="I24" s="23"/>
      <c r="J24" s="23"/>
      <c r="K24" s="23"/>
      <c r="L24" s="23"/>
      <c r="M24" s="27"/>
      <c r="N24" s="23"/>
      <c r="O24" s="49"/>
      <c r="P24" s="23"/>
      <c r="Q24" s="23"/>
      <c r="S24" s="80"/>
      <c r="T24" s="25"/>
      <c r="U24" s="25"/>
      <c r="V24" s="25"/>
      <c r="W24" s="25"/>
      <c r="X24" s="25"/>
      <c r="Y24" s="25"/>
      <c r="Z24" s="25"/>
      <c r="AA24" s="25"/>
      <c r="AB24" s="25"/>
      <c r="AC24" s="25"/>
      <c r="AD24" s="25"/>
      <c r="AE24" s="25"/>
      <c r="AF24" s="25"/>
      <c r="AG24" s="25"/>
      <c r="AH24" s="62"/>
      <c r="AI24" s="62"/>
      <c r="AJ24" s="62"/>
      <c r="AK24" s="62"/>
      <c r="AL24" s="62"/>
      <c r="AM24" s="62"/>
      <c r="AN24" s="62"/>
      <c r="AO24" s="62"/>
      <c r="AP24" s="62"/>
      <c r="AQ24" s="62"/>
      <c r="AR24" s="62"/>
      <c r="AS24" s="62"/>
      <c r="AT24" s="62"/>
      <c r="AU24" s="63">
        <f>Tableau6[[#This Row],[Surface culture 7]]+Tableau6[[#This Row],[Surface culture 6]]+Tableau6[[#This Row],[Surface culture 5]]+Tableau6[[#This Row],[Surface culture 4]]+Tableau6[[#This Row],[Surface culture 3]]+Tableau6[[#This Row],[Surface culture 2]]+Tableau6[[#This Row],[Surface culture 1 /an]]</f>
        <v>0</v>
      </c>
      <c r="AV24" s="25">
        <f t="shared" si="0"/>
        <v>0</v>
      </c>
      <c r="AX24" s="28"/>
      <c r="AY24" s="28"/>
      <c r="AZ24" s="23"/>
      <c r="BA24" s="27"/>
      <c r="BB24" s="23"/>
      <c r="BC24" s="27"/>
      <c r="BD24" s="27"/>
      <c r="BF24" s="28"/>
      <c r="BG24" s="23"/>
      <c r="BH24" s="23"/>
      <c r="BI24" s="23"/>
      <c r="BJ24" s="23"/>
      <c r="BK24" s="23"/>
      <c r="BL24" s="23"/>
      <c r="BM24" s="23"/>
      <c r="BN24" s="23"/>
      <c r="BO24" s="23"/>
      <c r="BP24" s="23"/>
      <c r="BQ24" s="23"/>
      <c r="BR24" s="23"/>
      <c r="BS24" s="23"/>
      <c r="BT24" s="23"/>
      <c r="BU24" s="23"/>
      <c r="BV24" s="27"/>
      <c r="BW24" s="27"/>
      <c r="BX24" s="23"/>
      <c r="BZ24" s="137"/>
      <c r="CA24" s="137"/>
      <c r="CB24" s="137"/>
      <c r="CC24" s="137"/>
      <c r="CD24" s="137"/>
      <c r="CE24" s="137"/>
      <c r="CG24" s="23">
        <f>SUM(Tableau8[#This Row])</f>
        <v>0</v>
      </c>
      <c r="CH24" s="23"/>
      <c r="CI24" s="23">
        <f>SUM(Tableau5[#This Row])</f>
        <v>0</v>
      </c>
      <c r="CJ24" s="23">
        <f>SUM(Tableau7[#This Row])</f>
        <v>0</v>
      </c>
      <c r="CK24" s="120">
        <f>Tableau10[[#This Row],[Produit]]-Tableau10[[#This Row],[Charges opérationnelles]]</f>
        <v>0</v>
      </c>
      <c r="CL24" s="120" t="e">
        <f>Tableau10[[#This Row],[marge brute]]/Tableau10[[#This Row],[Produit]]</f>
        <v>#DIV/0!</v>
      </c>
      <c r="CM24" s="120" t="e">
        <f>Tableau10[[#This Row],[marge brute]]/Tableau10[[#This Row],[Produit]]</f>
        <v>#DIV/0!</v>
      </c>
      <c r="CN24" s="120" t="e">
        <f>100*Tableau7[[#This Row],[Annuités]]/Tableau10[[#This Row],[marge brute]]</f>
        <v>#DIV/0!</v>
      </c>
      <c r="CO24" s="121" t="e">
        <f>Tableau10[[#This Row],[Annuités (en % de l''EBE)]]/Tableau10[[#This Row],[marge brute]]</f>
        <v>#DIV/0!</v>
      </c>
      <c r="CP24" s="120" t="e">
        <f>Tableau10[[#This Row],[Annuités (en % de l''EBE)]]/Tableau10[[#This Row],[marge brute]]</f>
        <v>#DIV/0!</v>
      </c>
    </row>
    <row r="25" spans="1:94" x14ac:dyDescent="0.3">
      <c r="A25" s="23"/>
      <c r="B25" s="23"/>
      <c r="C25" s="27"/>
      <c r="D25" s="23"/>
      <c r="E25" s="24"/>
      <c r="F25" s="23"/>
      <c r="G25" s="23"/>
      <c r="H25" s="23"/>
      <c r="I25" s="23"/>
      <c r="J25" s="23"/>
      <c r="K25" s="23"/>
      <c r="L25" s="23"/>
      <c r="M25" s="27"/>
      <c r="N25" s="23"/>
      <c r="O25" s="49"/>
      <c r="P25" s="23"/>
      <c r="Q25" s="23"/>
      <c r="S25" s="80"/>
      <c r="T25" s="25"/>
      <c r="U25" s="25"/>
      <c r="V25" s="25"/>
      <c r="W25" s="25"/>
      <c r="X25" s="25"/>
      <c r="Y25" s="25"/>
      <c r="Z25" s="25"/>
      <c r="AA25" s="25"/>
      <c r="AB25" s="25"/>
      <c r="AC25" s="25"/>
      <c r="AD25" s="25"/>
      <c r="AE25" s="25"/>
      <c r="AF25" s="25"/>
      <c r="AG25" s="25"/>
      <c r="AH25" s="62"/>
      <c r="AI25" s="62"/>
      <c r="AJ25" s="62"/>
      <c r="AK25" s="62"/>
      <c r="AL25" s="62"/>
      <c r="AM25" s="62"/>
      <c r="AN25" s="62"/>
      <c r="AO25" s="62"/>
      <c r="AP25" s="62"/>
      <c r="AQ25" s="62"/>
      <c r="AR25" s="62"/>
      <c r="AS25" s="62"/>
      <c r="AT25" s="62"/>
      <c r="AU25" s="63">
        <f>Tableau6[[#This Row],[Surface culture 7]]+Tableau6[[#This Row],[Surface culture 6]]+Tableau6[[#This Row],[Surface culture 5]]+Tableau6[[#This Row],[Surface culture 4]]+Tableau6[[#This Row],[Surface culture 3]]+Tableau6[[#This Row],[Surface culture 2]]+Tableau6[[#This Row],[Surface culture 1 /an]]</f>
        <v>0</v>
      </c>
      <c r="AV25" s="25">
        <f t="shared" si="0"/>
        <v>0</v>
      </c>
      <c r="AX25" s="28"/>
      <c r="AY25" s="28"/>
      <c r="AZ25" s="23"/>
      <c r="BA25" s="27"/>
      <c r="BB25" s="23"/>
      <c r="BC25" s="27"/>
      <c r="BD25" s="27"/>
      <c r="BF25" s="28"/>
      <c r="BG25" s="23"/>
      <c r="BH25" s="23"/>
      <c r="BI25" s="23"/>
      <c r="BJ25" s="23"/>
      <c r="BK25" s="23"/>
      <c r="BL25" s="23"/>
      <c r="BM25" s="23"/>
      <c r="BN25" s="23"/>
      <c r="BO25" s="23"/>
      <c r="BP25" s="23"/>
      <c r="BQ25" s="23"/>
      <c r="BR25" s="23"/>
      <c r="BS25" s="23"/>
      <c r="BT25" s="23"/>
      <c r="BU25" s="23"/>
      <c r="BV25" s="27"/>
      <c r="BW25" s="27"/>
      <c r="BX25" s="23"/>
      <c r="BZ25" s="137"/>
      <c r="CA25" s="137"/>
      <c r="CB25" s="137"/>
      <c r="CC25" s="137"/>
      <c r="CD25" s="137"/>
      <c r="CE25" s="137"/>
      <c r="CG25" s="23">
        <f>SUM(Tableau8[#This Row])</f>
        <v>0</v>
      </c>
      <c r="CH25" s="23"/>
      <c r="CI25" s="23">
        <f>SUM(Tableau5[#This Row])</f>
        <v>0</v>
      </c>
      <c r="CJ25" s="23">
        <f>SUM(Tableau7[#This Row])</f>
        <v>0</v>
      </c>
      <c r="CK25" s="120">
        <f>Tableau10[[#This Row],[Produit]]-Tableau10[[#This Row],[Charges opérationnelles]]</f>
        <v>0</v>
      </c>
      <c r="CL25" s="120" t="e">
        <f>Tableau10[[#This Row],[marge brute]]/Tableau10[[#This Row],[Produit]]</f>
        <v>#DIV/0!</v>
      </c>
      <c r="CM25" s="120" t="e">
        <f>Tableau10[[#This Row],[marge brute]]/Tableau10[[#This Row],[Produit]]</f>
        <v>#DIV/0!</v>
      </c>
      <c r="CN25" s="120" t="e">
        <f>100*Tableau7[[#This Row],[Annuités]]/Tableau10[[#This Row],[marge brute]]</f>
        <v>#DIV/0!</v>
      </c>
      <c r="CO25" s="121" t="e">
        <f>Tableau10[[#This Row],[Annuités (en % de l''EBE)]]/Tableau10[[#This Row],[marge brute]]</f>
        <v>#DIV/0!</v>
      </c>
      <c r="CP25" s="120" t="e">
        <f>Tableau10[[#This Row],[Annuités (en % de l''EBE)]]/Tableau10[[#This Row],[marge brute]]</f>
        <v>#DIV/0!</v>
      </c>
    </row>
    <row r="26" spans="1:94" x14ac:dyDescent="0.3">
      <c r="A26" s="23"/>
      <c r="B26" s="23"/>
      <c r="C26" s="27"/>
      <c r="D26" s="23"/>
      <c r="E26" s="24"/>
      <c r="F26" s="23"/>
      <c r="G26" s="23"/>
      <c r="H26" s="23"/>
      <c r="I26" s="23"/>
      <c r="J26" s="23"/>
      <c r="K26" s="23"/>
      <c r="L26" s="23"/>
      <c r="M26" s="27"/>
      <c r="N26" s="23"/>
      <c r="O26" s="49"/>
      <c r="P26" s="23"/>
      <c r="Q26" s="23"/>
      <c r="S26" s="80"/>
      <c r="T26" s="25"/>
      <c r="U26" s="25"/>
      <c r="V26" s="25"/>
      <c r="W26" s="25"/>
      <c r="X26" s="25"/>
      <c r="Y26" s="25"/>
      <c r="Z26" s="25"/>
      <c r="AA26" s="25"/>
      <c r="AB26" s="25"/>
      <c r="AC26" s="25"/>
      <c r="AD26" s="25"/>
      <c r="AE26" s="25"/>
      <c r="AF26" s="25"/>
      <c r="AG26" s="25"/>
      <c r="AH26" s="62"/>
      <c r="AI26" s="62"/>
      <c r="AJ26" s="62"/>
      <c r="AK26" s="62"/>
      <c r="AL26" s="62"/>
      <c r="AM26" s="62"/>
      <c r="AN26" s="62"/>
      <c r="AO26" s="62"/>
      <c r="AP26" s="62"/>
      <c r="AQ26" s="62"/>
      <c r="AR26" s="62"/>
      <c r="AS26" s="62"/>
      <c r="AT26" s="62"/>
      <c r="AU26" s="63">
        <f>Tableau6[[#This Row],[Surface culture 7]]+Tableau6[[#This Row],[Surface culture 6]]+Tableau6[[#This Row],[Surface culture 5]]+Tableau6[[#This Row],[Surface culture 4]]+Tableau6[[#This Row],[Surface culture 3]]+Tableau6[[#This Row],[Surface culture 2]]+Tableau6[[#This Row],[Surface culture 1 /an]]</f>
        <v>0</v>
      </c>
      <c r="AV26" s="25">
        <f t="shared" si="0"/>
        <v>0</v>
      </c>
      <c r="AX26" s="28"/>
      <c r="AY26" s="28"/>
      <c r="AZ26" s="23"/>
      <c r="BA26" s="27"/>
      <c r="BB26" s="23"/>
      <c r="BC26" s="27"/>
      <c r="BD26" s="27"/>
      <c r="BF26" s="28"/>
      <c r="BG26" s="23"/>
      <c r="BH26" s="23"/>
      <c r="BI26" s="23"/>
      <c r="BJ26" s="23"/>
      <c r="BK26" s="23"/>
      <c r="BL26" s="23"/>
      <c r="BM26" s="23"/>
      <c r="BN26" s="23"/>
      <c r="BO26" s="23"/>
      <c r="BP26" s="23"/>
      <c r="BQ26" s="23"/>
      <c r="BR26" s="23"/>
      <c r="BS26" s="23"/>
      <c r="BT26" s="23"/>
      <c r="BU26" s="23"/>
      <c r="BV26" s="27"/>
      <c r="BW26" s="27"/>
      <c r="BX26" s="23"/>
      <c r="BZ26" s="137"/>
      <c r="CA26" s="137"/>
      <c r="CB26" s="137"/>
      <c r="CC26" s="137"/>
      <c r="CD26" s="137"/>
      <c r="CE26" s="137"/>
      <c r="CG26" s="23">
        <f>SUM(Tableau8[#This Row])</f>
        <v>0</v>
      </c>
      <c r="CH26" s="23"/>
      <c r="CI26" s="23">
        <f>SUM(Tableau5[#This Row])</f>
        <v>0</v>
      </c>
      <c r="CJ26" s="23">
        <f>SUM(Tableau7[#This Row])</f>
        <v>0</v>
      </c>
      <c r="CK26" s="120">
        <f>Tableau10[[#This Row],[Produit]]-Tableau10[[#This Row],[Charges opérationnelles]]</f>
        <v>0</v>
      </c>
      <c r="CL26" s="120" t="e">
        <f>Tableau10[[#This Row],[marge brute]]/Tableau10[[#This Row],[Produit]]</f>
        <v>#DIV/0!</v>
      </c>
      <c r="CM26" s="120" t="e">
        <f>Tableau10[[#This Row],[marge brute]]/Tableau10[[#This Row],[Produit]]</f>
        <v>#DIV/0!</v>
      </c>
      <c r="CN26" s="120" t="e">
        <f>100*Tableau7[[#This Row],[Annuités]]/Tableau10[[#This Row],[marge brute]]</f>
        <v>#DIV/0!</v>
      </c>
      <c r="CO26" s="121" t="e">
        <f>Tableau10[[#This Row],[Annuités (en % de l''EBE)]]/Tableau10[[#This Row],[marge brute]]</f>
        <v>#DIV/0!</v>
      </c>
      <c r="CP26" s="120" t="e">
        <f>Tableau10[[#This Row],[Annuités (en % de l''EBE)]]/Tableau10[[#This Row],[marge brute]]</f>
        <v>#DIV/0!</v>
      </c>
    </row>
    <row r="27" spans="1:94" x14ac:dyDescent="0.3">
      <c r="A27" s="23"/>
      <c r="B27" s="23"/>
      <c r="C27" s="27"/>
      <c r="D27" s="23"/>
      <c r="E27" s="24"/>
      <c r="F27" s="23"/>
      <c r="G27" s="23"/>
      <c r="H27" s="23"/>
      <c r="I27" s="23"/>
      <c r="J27" s="23"/>
      <c r="K27" s="23"/>
      <c r="L27" s="23"/>
      <c r="M27" s="27"/>
      <c r="N27" s="23"/>
      <c r="O27" s="49"/>
      <c r="P27" s="23"/>
      <c r="Q27" s="23"/>
      <c r="S27" s="80"/>
      <c r="T27" s="25"/>
      <c r="U27" s="25"/>
      <c r="V27" s="25"/>
      <c r="W27" s="25"/>
      <c r="X27" s="25"/>
      <c r="Y27" s="25"/>
      <c r="Z27" s="25"/>
      <c r="AA27" s="25"/>
      <c r="AB27" s="25"/>
      <c r="AC27" s="25"/>
      <c r="AD27" s="25"/>
      <c r="AE27" s="25"/>
      <c r="AF27" s="25"/>
      <c r="AG27" s="25"/>
      <c r="AH27" s="62"/>
      <c r="AI27" s="62"/>
      <c r="AJ27" s="62"/>
      <c r="AK27" s="62"/>
      <c r="AL27" s="62"/>
      <c r="AM27" s="62"/>
      <c r="AN27" s="62"/>
      <c r="AO27" s="62"/>
      <c r="AP27" s="62"/>
      <c r="AQ27" s="62"/>
      <c r="AR27" s="62"/>
      <c r="AS27" s="62"/>
      <c r="AT27" s="62"/>
      <c r="AU27" s="63">
        <f>Tableau6[[#This Row],[Surface culture 7]]+Tableau6[[#This Row],[Surface culture 6]]+Tableau6[[#This Row],[Surface culture 5]]+Tableau6[[#This Row],[Surface culture 4]]+Tableau6[[#This Row],[Surface culture 3]]+Tableau6[[#This Row],[Surface culture 2]]+Tableau6[[#This Row],[Surface culture 1 /an]]</f>
        <v>0</v>
      </c>
      <c r="AV27" s="25">
        <f t="shared" si="0"/>
        <v>0</v>
      </c>
      <c r="AX27" s="58"/>
      <c r="AY27" s="58"/>
      <c r="AZ27" s="59"/>
      <c r="BA27" s="50"/>
      <c r="BB27" s="59"/>
      <c r="BC27" s="50"/>
      <c r="BD27" s="50"/>
      <c r="BF27" s="58"/>
      <c r="BG27" s="59"/>
      <c r="BH27" s="59"/>
      <c r="BI27" s="59"/>
      <c r="BJ27" s="59"/>
      <c r="BK27" s="59"/>
      <c r="BL27" s="59"/>
      <c r="BM27" s="59"/>
      <c r="BN27" s="59"/>
      <c r="BO27" s="59"/>
      <c r="BP27" s="59"/>
      <c r="BQ27" s="59"/>
      <c r="BR27" s="59"/>
      <c r="BS27" s="59"/>
      <c r="BT27" s="59"/>
      <c r="BU27" s="59"/>
      <c r="BV27" s="50"/>
      <c r="BW27" s="50"/>
      <c r="BX27" s="59"/>
      <c r="BZ27" s="132"/>
      <c r="CA27" s="132"/>
      <c r="CB27" s="132"/>
      <c r="CC27" s="132"/>
      <c r="CD27" s="132"/>
      <c r="CE27" s="132"/>
      <c r="CG27" s="23">
        <f>SUM(Tableau8[#This Row])</f>
        <v>0</v>
      </c>
      <c r="CH27" s="59"/>
      <c r="CI27" s="59">
        <f>SUM(Tableau5[#This Row])</f>
        <v>0</v>
      </c>
      <c r="CJ27" s="59">
        <f>SUM(Tableau7[#This Row])</f>
        <v>0</v>
      </c>
      <c r="CK27" s="119">
        <f>Tableau10[[#This Row],[Produit]]-Tableau10[[#This Row],[Charges opérationnelles]]</f>
        <v>0</v>
      </c>
      <c r="CL27" s="119" t="e">
        <f>Tableau10[[#This Row],[marge brute]]/Tableau10[[#This Row],[Produit]]</f>
        <v>#DIV/0!</v>
      </c>
      <c r="CM27" s="119" t="e">
        <f>Tableau10[[#This Row],[marge brute]]/Tableau10[[#This Row],[Produit]]</f>
        <v>#DIV/0!</v>
      </c>
      <c r="CN27" s="119" t="e">
        <f>100*Tableau7[[#This Row],[Annuités]]/Tableau10[[#This Row],[marge brute]]</f>
        <v>#DIV/0!</v>
      </c>
      <c r="CO27" s="118" t="e">
        <f>Tableau10[[#This Row],[Annuités (en % de l''EBE)]]/Tableau10[[#This Row],[marge brute]]</f>
        <v>#DIV/0!</v>
      </c>
      <c r="CP27" s="119" t="e">
        <f>Tableau10[[#This Row],[Annuités (en % de l''EBE)]]/Tableau10[[#This Row],[marge brute]]</f>
        <v>#DIV/0!</v>
      </c>
    </row>
    <row r="28" spans="1:94" x14ac:dyDescent="0.3">
      <c r="A28" s="23"/>
      <c r="B28" s="23"/>
      <c r="C28" s="27"/>
      <c r="D28" s="23"/>
      <c r="E28" s="24"/>
      <c r="F28" s="23"/>
      <c r="G28" s="23"/>
      <c r="H28" s="23"/>
      <c r="I28" s="23"/>
      <c r="J28" s="23"/>
      <c r="K28" s="23"/>
      <c r="L28" s="23"/>
      <c r="M28" s="27"/>
      <c r="N28" s="23"/>
      <c r="O28" s="49"/>
      <c r="P28" s="23"/>
      <c r="Q28" s="23"/>
    </row>
    <row r="29" spans="1:94" x14ac:dyDescent="0.3">
      <c r="A29" s="23"/>
      <c r="B29" s="23"/>
      <c r="C29" s="27"/>
      <c r="D29" s="23"/>
      <c r="E29" s="24"/>
      <c r="F29" s="23"/>
      <c r="G29" s="23"/>
      <c r="H29" s="23"/>
      <c r="I29" s="23"/>
      <c r="J29" s="23"/>
      <c r="K29" s="23"/>
      <c r="L29" s="23"/>
      <c r="M29" s="27"/>
      <c r="N29" s="23"/>
      <c r="O29" s="49"/>
      <c r="P29" s="23"/>
      <c r="Q29" s="23"/>
    </row>
    <row r="30" spans="1:94" x14ac:dyDescent="0.3">
      <c r="A30" s="23"/>
      <c r="B30" s="23"/>
      <c r="C30" s="27"/>
      <c r="D30" s="23"/>
      <c r="E30" s="24"/>
      <c r="F30" s="23"/>
      <c r="G30" s="23"/>
      <c r="H30" s="23"/>
      <c r="I30" s="23"/>
      <c r="J30" s="23"/>
      <c r="K30" s="23"/>
      <c r="L30" s="23"/>
      <c r="M30" s="27"/>
      <c r="N30" s="23"/>
      <c r="O30" s="49"/>
      <c r="P30" s="23"/>
      <c r="Q30" s="23"/>
    </row>
    <row r="31" spans="1:94" x14ac:dyDescent="0.3">
      <c r="E31" s="112"/>
      <c r="O31" s="113"/>
    </row>
    <row r="32" spans="1:94" x14ac:dyDescent="0.3">
      <c r="E32" s="112"/>
      <c r="O32" s="113"/>
    </row>
    <row r="33" spans="5:15" x14ac:dyDescent="0.3">
      <c r="E33" s="112"/>
      <c r="O33" s="113"/>
    </row>
    <row r="34" spans="5:15" x14ac:dyDescent="0.3">
      <c r="E34" s="112"/>
      <c r="O34" s="113"/>
    </row>
    <row r="35" spans="5:15" x14ac:dyDescent="0.3">
      <c r="E35" s="112"/>
      <c r="O35" s="113"/>
    </row>
    <row r="36" spans="5:15" x14ac:dyDescent="0.3">
      <c r="E36" s="112"/>
      <c r="O36" s="113"/>
    </row>
    <row r="37" spans="5:15" x14ac:dyDescent="0.3">
      <c r="E37" s="112"/>
      <c r="O37" s="113"/>
    </row>
    <row r="38" spans="5:15" x14ac:dyDescent="0.3">
      <c r="E38" s="112"/>
      <c r="O38" s="113"/>
    </row>
    <row r="39" spans="5:15" x14ac:dyDescent="0.3">
      <c r="E39" s="112"/>
      <c r="O39" s="113"/>
    </row>
    <row r="40" spans="5:15" x14ac:dyDescent="0.3">
      <c r="E40" s="112"/>
      <c r="O40" s="113"/>
    </row>
    <row r="41" spans="5:15" x14ac:dyDescent="0.3">
      <c r="E41" s="112"/>
      <c r="O41" s="113"/>
    </row>
    <row r="42" spans="5:15" x14ac:dyDescent="0.3">
      <c r="E42" s="112"/>
      <c r="O42" s="113"/>
    </row>
    <row r="43" spans="5:15" x14ac:dyDescent="0.3">
      <c r="E43" s="112"/>
      <c r="O43" s="113"/>
    </row>
    <row r="44" spans="5:15" x14ac:dyDescent="0.3">
      <c r="E44" s="112"/>
      <c r="O44" s="113"/>
    </row>
    <row r="45" spans="5:15" x14ac:dyDescent="0.3">
      <c r="E45" s="112"/>
      <c r="O45" s="113"/>
    </row>
    <row r="46" spans="5:15" x14ac:dyDescent="0.3">
      <c r="E46" s="112"/>
      <c r="O46" s="113"/>
    </row>
    <row r="47" spans="5:15" x14ac:dyDescent="0.3">
      <c r="E47" s="112"/>
      <c r="O47" s="113"/>
    </row>
    <row r="48" spans="5:15" x14ac:dyDescent="0.3">
      <c r="E48" s="112"/>
      <c r="O48" s="113"/>
    </row>
    <row r="49" spans="5:15" x14ac:dyDescent="0.3">
      <c r="E49" s="112"/>
      <c r="O49" s="113"/>
    </row>
    <row r="50" spans="5:15" x14ac:dyDescent="0.3">
      <c r="E50" s="112"/>
      <c r="O50" s="113"/>
    </row>
    <row r="51" spans="5:15" x14ac:dyDescent="0.3">
      <c r="E51" s="112"/>
      <c r="O51" s="113"/>
    </row>
    <row r="52" spans="5:15" x14ac:dyDescent="0.3">
      <c r="E52" s="112"/>
      <c r="O52" s="113"/>
    </row>
    <row r="53" spans="5:15" x14ac:dyDescent="0.3">
      <c r="E53" s="112"/>
      <c r="O53" s="113"/>
    </row>
    <row r="54" spans="5:15" x14ac:dyDescent="0.3">
      <c r="E54" s="112"/>
      <c r="O54" s="113"/>
    </row>
    <row r="55" spans="5:15" x14ac:dyDescent="0.3">
      <c r="E55" s="112"/>
      <c r="O55" s="113"/>
    </row>
    <row r="56" spans="5:15" x14ac:dyDescent="0.3">
      <c r="E56" s="112"/>
      <c r="O56" s="113"/>
    </row>
    <row r="57" spans="5:15" x14ac:dyDescent="0.3">
      <c r="E57" s="112"/>
      <c r="O57" s="113"/>
    </row>
    <row r="58" spans="5:15" x14ac:dyDescent="0.3">
      <c r="E58" s="112"/>
      <c r="O58" s="113"/>
    </row>
  </sheetData>
  <mergeCells count="8">
    <mergeCell ref="CG3:CP3"/>
    <mergeCell ref="S3:AV3"/>
    <mergeCell ref="A1:B1"/>
    <mergeCell ref="A2:B2"/>
    <mergeCell ref="BF3:BX3"/>
    <mergeCell ref="BZ3:CE3"/>
    <mergeCell ref="AX3:BD3"/>
    <mergeCell ref="A3:Q3"/>
  </mergeCells>
  <conditionalFormatting sqref="A4:Q6 CH5:CH15 B7:Q15 A7:A17">
    <cfRule type="containsBlanks" dxfId="0" priority="2">
      <formula>LEN(TRIM(A4))=0</formula>
    </cfRule>
  </conditionalFormatting>
  <dataValidations count="2">
    <dataValidation type="list" allowBlank="1" showInputMessage="1" showErrorMessage="1" sqref="O17:O58 O5:O15" xr:uid="{82FB1539-111B-4DC4-BC69-3D38A23F05BE}">
      <formula1>"Ferme périurbaine maraichage, Ferme urbaine maraichage pleine terre, Ferme urbaine florale, Champignonnière,Micropousses, Hydroponie,Aquaponie,Ecopaturage, Bureau d'études, Evénementiel et pédagogie, Insertion maraichage, Autre"</formula1>
    </dataValidation>
    <dataValidation type="list" allowBlank="1" showInputMessage="1" showErrorMessage="1" sqref="Q5:Q58" xr:uid="{456E9A3F-2D47-4CC2-AE82-97491BFB149A}">
      <formula1>"Vitesse de croisière,Amélioration,Dégradation,Installation récente"</formula1>
    </dataValidation>
  </dataValidations>
  <pageMargins left="0.7" right="0.7" top="0.75" bottom="0.75" header="0.3" footer="0.3"/>
  <legacyDrawing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Mode d'emploi</vt:lpstr>
      <vt:lpstr>Questionnaire</vt:lpstr>
      <vt:lpstr>Questionnaire pour envoi PP</vt:lpstr>
      <vt:lpstr>Variables</vt:lpstr>
      <vt:lpstr>Données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Daniela SIAS</cp:lastModifiedBy>
  <cp:revision/>
  <dcterms:created xsi:type="dcterms:W3CDTF">2025-04-04T07:44:42Z</dcterms:created>
  <dcterms:modified xsi:type="dcterms:W3CDTF">2026-07-10T14:46:57Z</dcterms:modified>
  <cp:category/>
  <cp:contentStatus/>
</cp:coreProperties>
</file>