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C:\Users\brun\Documents\CRA PACA\PCHR\5 INGENIERIE FINANCIERE\"/>
    </mc:Choice>
  </mc:AlternateContent>
  <xr:revisionPtr revIDLastSave="0" documentId="8_{13CCDE95-E532-4833-99F7-A5A7A6FE18A0}" xr6:coauthVersionLast="47" xr6:coauthVersionMax="47" xr10:uidLastSave="{00000000-0000-0000-0000-000000000000}"/>
  <bookViews>
    <workbookView xWindow="-108" yWindow="-108" windowWidth="23256" windowHeight="12456" firstSheet="1" activeTab="1" xr2:uid="{5FF68C66-1220-456B-8787-B517CADDF941}"/>
  </bookViews>
  <sheets>
    <sheet name="STRUCTURES COLLECTIVES" sheetId="2" r:id="rId1"/>
    <sheet name="EXPLOITANTS INDIVIDUELS " sheetId="1" r:id="rId2"/>
  </sheets>
  <definedNames>
    <definedName name="_xlnm.Print_Area" localSheetId="1">'EXPLOITANTS INDIVIDUELS '!$A$5:$N$23</definedName>
    <definedName name="_xlnm.Print_Area" localSheetId="0">'STRUCTURES COLLECTIVES'!$A$5:$O$27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6" i="2" l="1"/>
  <c r="M17" i="2" s="1"/>
  <c r="M12" i="2"/>
  <c r="M11" i="2"/>
  <c r="M9" i="2"/>
  <c r="M6" i="2"/>
  <c r="M13" i="2" l="1"/>
  <c r="M14" i="2"/>
  <c r="M1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tc={79834828-1562-4709-8415-F8AEA1361203}</author>
    <author>tc={CC270CE0-42A6-487A-90DC-9B162FF1CF11}</author>
    <author>tc={BA926DED-9E93-4791-818B-CC29A54941B9}</author>
    <author>tc={3F83C3EB-2357-4CE3-B47D-D54324487710}</author>
    <author>tc={06B3153A-19F9-4643-9F17-2F79CB05A193}</author>
    <author>tc={B1F9ED4C-D0E6-4D39-B1DE-41BC5A9B8AAD}</author>
    <author>tc={3FFCAAB6-3A37-47ED-91E9-33548DAA86EF}</author>
    <author>tc={A1256D31-ACF3-40EC-AE40-E3C941135F96}</author>
  </authors>
  <commentList>
    <comment ref="L6" authorId="0" shapeId="0" xr:uid="{79834828-1562-4709-8415-F8AEA1361203}">
      <text>
        <t>[Threaded comment]
Your version of Excel allows you to read this threaded comment; however, any edits to it will get removed if the file is opened in a newer version of Excel. Learn more: https://go.microsoft.com/fwlink/?linkid=870924
Comment:
    A vérifier</t>
      </text>
    </comment>
    <comment ref="L7" authorId="1" shapeId="0" xr:uid="{CC270CE0-42A6-487A-90DC-9B162FF1CF11}">
      <text>
        <t>[Threaded comment]
Your version of Excel allows you to read this threaded comment; however, any edits to it will get removed if the file is opened in a newer version of Excel. Learn more: https://go.microsoft.com/fwlink/?linkid=870924
Comment:
    Très variable selon les départements. Contacter votre interlocuteur local.</t>
      </text>
    </comment>
    <comment ref="F9" authorId="2" shapeId="0" xr:uid="{BA926DED-9E93-4791-818B-CC29A54941B9}">
      <text>
        <t>[Threaded comment]
Your version of Excel allows you to read this threaded comment; however, any edits to it will get removed if the file is opened in a newer version of Excel. Learn more: https://go.microsoft.com/fwlink/?linkid=870924
Comment:
    Le 12ème programme de l’Agence n’est pas considéré comme un règlement approuvé par l’Europe, c’est pourquoi l’Agence doit se conformer au PSN quand elle donne des aides à l’agriculture. Si on pouvait convaincre les Agences de l’eau France de faire reconnaître leurs programmes comme des règlements d’intervention financière par l’Europe, l’Agence pourrait intervenir sans passer par les régions</t>
      </text>
    </comment>
    <comment ref="L9" authorId="3" shapeId="0" xr:uid="{3F83C3EB-2357-4CE3-B47D-D54324487710}">
      <text>
        <t>[Threaded comment]
Your version of Excel allows you to read this threaded comment; however, any edits to it will get removed if the file is opened in a newer version of Excel. Learn more: https://go.microsoft.com/fwlink/?linkid=870924
Comment:
    L’Agence présente ses intervenitons dans son 12eme programme dans plusieurs fiches. Pour les investissement qui génèrent des éco d’eau, le taux max est de 70% en secteurs déficitaires, 50% en secteurs non déficitaires. Dans les faits, il est rare qu’un projet reçoive ces taux, car il y a (!!!) trop de financeurs.</t>
      </text>
    </comment>
    <comment ref="L10" authorId="4" shapeId="0" xr:uid="{06B3153A-19F9-4643-9F17-2F79CB05A193}">
      <text>
        <t>[Threaded comment]
Your version of Excel allows you to read this threaded comment; however, any edits to it will get removed if the file is opened in a newer version of Excel. Learn more: https://go.microsoft.com/fwlink/?linkid=870924
Comment:
    L’Europe ne précise pas son taux de participation du FEADER par projet. Elle dit : «je vous donnerai les 13,1 millions d’euros prévus à la condition que les financeurs publics auront mis au moins 1,6 fois plus (1/0.6) que les 13,1 millions». Ce qui peut se ramener à 50% de la totalité d’un projet financé à 80% par les fonds publics (1,6x + x + 20 = 100). Mais dans les faits, il n’y a pas de limite pour chaque projet individuel.</t>
      </text>
    </comment>
    <comment ref="L11" authorId="5" shapeId="0" xr:uid="{B1F9ED4C-D0E6-4D39-B1DE-41BC5A9B8AAD}">
      <text>
        <t>[Threaded comment]
Your version of Excel allows you to read this threaded comment; however, any edits to it will get removed if the file is opened in a newer version of Excel. Learn more: https://go.microsoft.com/fwlink/?linkid=870924
Comment:
    Le Ministère intervient en totalité sur les 80%. Il ne peut pas y avoir de co-financement sur une même dépense. Les 20% restant doivent être apportés par le pétitionnaire.</t>
      </text>
    </comment>
    <comment ref="F12" authorId="6" shapeId="0" xr:uid="{3FFCAAB6-3A37-47ED-91E9-33548DAA86EF}">
      <text>
        <t xml:space="preserve">[Threaded comment]
Your version of Excel allows you to read this threaded comment; however, any edits to it will get removed if the file is opened in a newer version of Excel. Learn more: https://go.microsoft.com/fwlink/?linkid=870924
Comment:
    Même chose que pour l’Agence, la CNR se conforme au PSN France. Pourtant comme c’est un financeur privé (à mon sens) elle pourrait s’affranchir de certaines contraintes et financer des dépenses non éligibles. </t>
      </text>
    </comment>
    <comment ref="L12" authorId="7" shapeId="0" xr:uid="{A1256D31-ACF3-40EC-AE40-E3C941135F96}">
      <text>
        <t>[Threaded comment]
Your version of Excel allows you to read this threaded comment; however, any edits to it will get removed if the file is opened in a newer version of Excel. Learn more: https://go.microsoft.com/fwlink/?linkid=870924
Comment:
    La CNR a des fiches d’intervention par type d’action aidée. Pour l’hydraulique, c’est 50% max (à négocier). Mais il est difficile pour CNR d’intervenir à ce niveau car les plans de financement sont souvent bouclés à 80% par le comité des financeurs régionaux avant la proposition de CNR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tc={2D1CBAA6-32EB-49C3-9AD3-FA4B341CAEA1}</author>
    <author>tc={90B11F00-01B3-4B7E-8AA7-937659E1B160}</author>
    <author>tc={696F3C98-0281-44D6-BB75-CDBB33F7FBC4}</author>
    <author>tc={52A54B02-FCDA-4EB0-B9C7-D781166EBA1E}</author>
    <author>tc={C1671574-AA44-4F8E-90D5-E682DCEDB8D5}</author>
    <author>tc={6F65141C-67BF-4767-B917-E6B50186BB88}</author>
    <author>tc={21859B4E-C0ED-456F-889B-095D5865A29B}</author>
    <author>tc={5EDF7DD7-B618-492F-B4D2-12C30E03D0F1}</author>
  </authors>
  <commentList>
    <comment ref="L6" authorId="0" shapeId="0" xr:uid="{2D1CBAA6-32EB-49C3-9AD3-FA4B341CAEA1}">
      <text>
        <t>[Threaded comment]
Your version of Excel allows you to read this threaded comment; however, any edits to it will get removed if the file is opened in a newer version of Excel. Learn more: https://go.microsoft.com/fwlink/?linkid=870924
Comment:
    A vérifier</t>
      </text>
    </comment>
    <comment ref="L7" authorId="1" shapeId="0" xr:uid="{90B11F00-01B3-4B7E-8AA7-937659E1B160}">
      <text>
        <t>[Threaded comment]
Your version of Excel allows you to read this threaded comment; however, any edits to it will get removed if the file is opened in a newer version of Excel. Learn more: https://go.microsoft.com/fwlink/?linkid=870924
Comment:
    Très variable selon les départements. Contacter votre interlocuteur local.</t>
      </text>
    </comment>
    <comment ref="L9" authorId="2" shapeId="0" xr:uid="{696F3C98-0281-44D6-BB75-CDBB33F7FBC4}">
      <text>
        <t>[Threaded comment]
Your version of Excel allows you to read this threaded comment; however, any edits to it will get removed if the file is opened in a newer version of Excel. Learn more: https://go.microsoft.com/fwlink/?linkid=870924
Comment:
    L’Europe ne précise pas son taux de participation du FEADER par projet. Elle dit : «je vous donnerai les 13,1 millions d’euros prévus à la condition que les financeurs publics auront mis au moins 1,6 fois plus (1/0.6) que les 13,1 millions». Ce qui peut se ramener à 50% de la totalité d’un projet financé à 80% par les fonds publics (1,6x + x + 20 = 100). Mais dans les faits, il n’y a pas de limite pour chaque projet individuel.</t>
      </text>
    </comment>
    <comment ref="F11" authorId="3" shapeId="0" xr:uid="{52A54B02-FCDA-4EB0-B9C7-D781166EBA1E}">
      <text>
        <t>[Threaded comment]
Your version of Excel allows you to read this threaded comment; however, any edits to it will get removed if the file is opened in a newer version of Excel. Learn more: https://go.microsoft.com/fwlink/?linkid=870924
Comment:
    Le 12ème programme de l’Agence n’est pas considéré comme un règlement approuvé par l’Europe, c’est pourquoi l’Agence doit se conformer au PSN quand elle donne des aides à l’agriculture. Si on pouvait convaincre les Agences de l’eau France de faire reconnaître leurs programmes comme des règlements d’intervention financière par l’Europe, l’Agence pourrait intervenir sans passer par les régions</t>
      </text>
    </comment>
    <comment ref="L11" authorId="4" shapeId="0" xr:uid="{C1671574-AA44-4F8E-90D5-E682DCEDB8D5}">
      <text>
        <t>[Threaded comment]
Your version of Excel allows you to read this threaded comment; however, any edits to it will get removed if the file is opened in a newer version of Excel. Learn more: https://go.microsoft.com/fwlink/?linkid=870924
Comment:
    L’Agence présente ses intervenitons dans son 12eme programme dans plusieurs fiches. Pour les investissement qui génèrent des éco d’eau, le taux max est de 70% en secteurs déficitaires, 50% en secteurs non déficitaires. Dans les faits, il est rare qu’un projet reçoive ces taux, car il y a (!!!) trop de financeurs.</t>
      </text>
    </comment>
    <comment ref="L12" authorId="5" shapeId="0" xr:uid="{6F65141C-67BF-4767-B917-E6B50186BB88}">
      <text>
        <t>[Threaded comment]
Your version of Excel allows you to read this threaded comment; however, any edits to it will get removed if the file is opened in a newer version of Excel. Learn more: https://go.microsoft.com/fwlink/?linkid=870924
Comment:
    Le Ministère intervient en totalité sur les 80%. Il ne peut pas y avoir de co-financement sur une même dépense. Les 20% restant doivent être apportés par le pétitionnaire.</t>
      </text>
    </comment>
    <comment ref="F13" authorId="6" shapeId="0" xr:uid="{21859B4E-C0ED-456F-889B-095D5865A29B}">
      <text>
        <t xml:space="preserve">[Threaded comment]
Your version of Excel allows you to read this threaded comment; however, any edits to it will get removed if the file is opened in a newer version of Excel. Learn more: https://go.microsoft.com/fwlink/?linkid=870924
Comment:
    Même chose que pour l’Agence, la CNR se conforme au PSN France. Pourtant comme c’est un financeur privé (à mon sens) elle pourrait s’affranchir de certaines contraintes et financer des dépenses non éligibles. </t>
      </text>
    </comment>
    <comment ref="L13" authorId="7" shapeId="0" xr:uid="{5EDF7DD7-B618-492F-B4D2-12C30E03D0F1}">
      <text>
        <t>[Threaded comment]
Your version of Excel allows you to read this threaded comment; however, any edits to it will get removed if the file is opened in a newer version of Excel. Learn more: https://go.microsoft.com/fwlink/?linkid=870924
Comment:
    La CNR a des fiches d’intervention par type d’action aidée. Pour l’hydraulique, c’est 50% max (à négocier). Mais il est difficile pour CNR d’intervenir à ce niveau car les plans de financement sont souvent bouclés à 80% par le comité des financeurs régionaux avant la proposition de CNR</t>
      </text>
    </comment>
  </commentList>
</comments>
</file>

<file path=xl/sharedStrings.xml><?xml version="1.0" encoding="utf-8"?>
<sst xmlns="http://schemas.openxmlformats.org/spreadsheetml/2006/main" count="214" uniqueCount="78">
  <si>
    <t>Fiche réalisée le :</t>
  </si>
  <si>
    <t>Par :</t>
  </si>
  <si>
    <t>Mireille BRUN</t>
  </si>
  <si>
    <t>Chambre régionale d'agriculture Provence-Alpes-Côte d'Azur</t>
  </si>
  <si>
    <t>Financeur</t>
  </si>
  <si>
    <t>PAC</t>
  </si>
  <si>
    <t>Bon état des eaux / SDAGE</t>
  </si>
  <si>
    <t xml:space="preserve">Programme de référence </t>
  </si>
  <si>
    <t>Doc de référence</t>
  </si>
  <si>
    <t>Document approuvé Europe</t>
  </si>
  <si>
    <t>Document pratique pour l'hydraulique agricole</t>
  </si>
  <si>
    <t>Mise en œuvre</t>
  </si>
  <si>
    <t>Public ou Privé</t>
  </si>
  <si>
    <t>Guichet, porte d'entrée de la demande</t>
  </si>
  <si>
    <t>Instructeur secondaire</t>
  </si>
  <si>
    <t>% théorique d'intervention sur les dépenses éligibles</t>
  </si>
  <si>
    <t xml:space="preserve">Budget 2023-2027 envisageable en millions d'euros </t>
  </si>
  <si>
    <t>Pour mémoire montant accordé 2014-2022</t>
  </si>
  <si>
    <t xml:space="preserve">Type de Budget, enveloppe et périodes </t>
  </si>
  <si>
    <t>Région SUD</t>
  </si>
  <si>
    <t>oui</t>
  </si>
  <si>
    <t>PSN France 2023-2027</t>
  </si>
  <si>
    <t>https://agriculture.gouv.fr/documentation-officielle-pac</t>
  </si>
  <si>
    <t xml:space="preserve">73-07 : Aides aux infrastructures hydrauliques surles territoires 
</t>
  </si>
  <si>
    <t>Appel à Projets Région Sud</t>
  </si>
  <si>
    <t>public / Collectivités</t>
  </si>
  <si>
    <t>Région Sud</t>
  </si>
  <si>
    <t>ASP</t>
  </si>
  <si>
    <t>Budget voté chaque année , autour de 2,5 à 3 millions d'euros pour l'hydraulique / ASAs</t>
  </si>
  <si>
    <t>Départements</t>
  </si>
  <si>
    <t xml:space="preserve">73-07 : Aides aux infrastructures hydrauliques surles territoires 
73-01 : Investissements productifs on Farm - Soutien à la production primaire agricole ainsi qu'aux projets portés par les agriculteurs et leurs groupements </t>
  </si>
  <si>
    <t>Département</t>
  </si>
  <si>
    <t>Budget voté chaque année, variable d'un dpt à l'autre. Autour de 1 million par an pour les 6 Dpts.</t>
  </si>
  <si>
    <t>Collectivités locales</t>
  </si>
  <si>
    <t>Collectivité autre</t>
  </si>
  <si>
    <t>Les Collectivités locales commencent à intervenir mais en  proportion plus faible; Sur Budget annuel.</t>
  </si>
  <si>
    <t>Agence de l'eau</t>
  </si>
  <si>
    <t>non</t>
  </si>
  <si>
    <t>12ème programme Bassin RM</t>
  </si>
  <si>
    <t>https://www.eaurmc.fr/jcms/pro_128914/fr/12e-programme-sauvons-l-eau-2025-2030</t>
  </si>
  <si>
    <t>Fiches mesures Eau quanti</t>
  </si>
  <si>
    <t>public / Etat</t>
  </si>
  <si>
    <t>Agence Eau</t>
  </si>
  <si>
    <t xml:space="preserve">Budget pluri-annuel provenant du 11ème programme pour les années 2023 à 2024 , et du 12 ème programme pour la  2025-2027. Il n'y a pas de montant clairement fixé, mais la capacité financière de l'Agence est très grande et augmentée par le plan Eau. Sur la période 2014-2022, l'Agence a engagé au moins 6 millions d'euros par an sur PACA. </t>
  </si>
  <si>
    <t>Europe</t>
  </si>
  <si>
    <t>PAC 2023-2027</t>
  </si>
  <si>
    <t>https://www.europarl.europa.eu/factsheets/fr/sheet/294068/le-reglement-relatif-aux-plans-strategiques-relevant-de-la-politique-agricole-co</t>
  </si>
  <si>
    <t>Article 74 du règlement PAC EU 2023-2027</t>
  </si>
  <si>
    <t xml:space="preserve">C'est le seul budget précis et arrêté sur la période. L'Europe est d'accord pour donner 13,1 millions d'euros à condition que les autres financements publics apportent 1,6 fois p^lus, ce qui sera largement le cas. </t>
  </si>
  <si>
    <t>France / Ministère agriculture</t>
  </si>
  <si>
    <t>Fond Hydraulique MASA</t>
  </si>
  <si>
    <t>Régime aide d'Etat France Hydrauliqe agricole</t>
  </si>
  <si>
    <t>Appel à projets DRAAF</t>
  </si>
  <si>
    <t>DRAAF PACA</t>
  </si>
  <si>
    <t>Comité financeurs PACA</t>
  </si>
  <si>
    <t>Le budget national devrait être de 20 millions d'euros. LA répartition entre régions n'est pas arrêtée. LA DRAAF PACA annonce 3 millions pour 2025. (Il y a eu 0 en 2024 pour PACA)</t>
  </si>
  <si>
    <t>CNR</t>
  </si>
  <si>
    <t>Plan 5 Rhône</t>
  </si>
  <si>
    <t>https://www.cnr.tm.fr/enjeux-strategie/accompagner-les-territoires-rhodaniens-avec-les-plans-5rhone/</t>
  </si>
  <si>
    <t>Guide-pratique-porteurs-de-projets.pdf</t>
  </si>
  <si>
    <t>Au fil de l'eau Site CNR</t>
  </si>
  <si>
    <t>privé (à confirmer)</t>
  </si>
  <si>
    <t xml:space="preserve">CNR </t>
  </si>
  <si>
    <t>Budget pluri-annuel : 30 millions d'euros pour l'hydraulique agricole tous les 5 ans pour l'ensemble des départements riverains du Rhône, soit 1/4 possible pour PACA.</t>
  </si>
  <si>
    <t>Total financements potentiels pour l'hydraulique PACA</t>
  </si>
  <si>
    <t>Public France sans fond hydraulique MASA et sans CNR</t>
  </si>
  <si>
    <t>Public France sans fond hydraulique MASA et AVEC CNR</t>
  </si>
  <si>
    <t>Montant mini des aides publiques pour percevoir le FEADER</t>
  </si>
  <si>
    <t xml:space="preserve">73-01 : Investissements productifs on Farm - Soutien à la production primaire agricole ainsi qu'aux projets portés par les agriculteurs et leurs groupements </t>
  </si>
  <si>
    <t>Appel à Projets Région Sud "CTAE"</t>
  </si>
  <si>
    <t>Article 73 du règlement PAC EU 2023-2027</t>
  </si>
  <si>
    <t>France Agrimer</t>
  </si>
  <si>
    <t>Investissements dans les exploitations liées à la production primaire 2023 2029</t>
  </si>
  <si>
    <t>https://agriculture.gouv.fr/telecharger/143616</t>
  </si>
  <si>
    <t>Appels à Projets France Agrimer</t>
  </si>
  <si>
    <t>France Agrimer ou DDTs ou DRAAF</t>
  </si>
  <si>
    <t>Idem</t>
  </si>
  <si>
    <t>Aides de l'Agence de l'eau 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</si>
</sst>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 [$€-40C]_-;\-* #,##0\ [$€-40C]_-;_-* &quot;-&quot;??\ [$€-40C]_-;_-@_-"/>
    <numFmt numFmtId="165" formatCode="[$-F800]dddd\,\ mmmm\ dd\,\ yyyy"/>
  </numFmts>
  <fonts count="16">
    <font>
      <sz val="11"/>
      <color theme="1"/>
      <name val="Aptos Narrow"/>
      <family val="2"/>
      <scheme val="minor"/>
    </font>
    <font>
      <sz val="11"/>
      <color theme="1"/>
      <name val="Aptos Narrow"/>
      <family val="2"/>
      <scheme val="minor"/>
    </font>
    <font>
      <u/>
      <sz val="11"/>
      <color theme="10"/>
      <name val="Aptos Narrow"/>
      <family val="2"/>
      <scheme val="minor"/>
    </font>
    <font>
      <b/>
      <sz val="12"/>
      <color theme="0"/>
      <name val="Aptos Narrow"/>
      <family val="2"/>
      <scheme val="minor"/>
    </font>
    <font>
      <b/>
      <sz val="12"/>
      <name val="Aptos Narrow"/>
      <family val="2"/>
      <scheme val="minor"/>
    </font>
    <font>
      <b/>
      <sz val="12"/>
      <color theme="1"/>
      <name val="Aptos Narrow"/>
      <family val="2"/>
      <scheme val="minor"/>
    </font>
    <font>
      <sz val="12"/>
      <color theme="1"/>
      <name val="Aptos Narrow"/>
      <family val="2"/>
      <scheme val="minor"/>
    </font>
    <font>
      <sz val="12"/>
      <color theme="0"/>
      <name val="Aptos Narrow"/>
      <family val="2"/>
      <scheme val="minor"/>
    </font>
    <font>
      <sz val="12"/>
      <color theme="4" tint="-0.249977111117893"/>
      <name val="Aptos Narrow"/>
      <family val="2"/>
      <scheme val="minor"/>
    </font>
    <font>
      <u/>
      <sz val="12"/>
      <color theme="0"/>
      <name val="Aptos Narrow"/>
      <family val="2"/>
      <scheme val="minor"/>
    </font>
    <font>
      <sz val="12"/>
      <name val="Aptos Narrow"/>
      <family val="2"/>
      <scheme val="minor"/>
    </font>
    <font>
      <u/>
      <sz val="12"/>
      <color theme="4" tint="-0.249977111117893"/>
      <name val="Aptos Narrow"/>
      <family val="2"/>
      <scheme val="minor"/>
    </font>
    <font>
      <sz val="12"/>
      <color rgb="FF000000"/>
      <name val="Aptos Narrow"/>
      <family val="2"/>
      <scheme val="minor"/>
    </font>
    <font>
      <u/>
      <sz val="12"/>
      <color rgb="FF000000"/>
      <name val="Aptos Narrow"/>
      <family val="2"/>
      <scheme val="minor"/>
    </font>
    <font>
      <u/>
      <sz val="11"/>
      <color rgb="FF000000"/>
      <name val="Aptos Narrow"/>
      <family val="2"/>
      <scheme val="minor"/>
    </font>
    <font>
      <sz val="12"/>
      <color theme="1"/>
      <name val="Aptos Narrow"/>
      <scheme val="minor"/>
    </font>
  </fonts>
  <fills count="18">
    <fill>
      <patternFill patternType="none"/>
    </fill>
    <fill>
      <patternFill patternType="gray125"/>
    </fill>
    <fill>
      <patternFill patternType="solid">
        <fgColor theme="3" tint="0.249977111117893"/>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8"/>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theme="9" tint="0.59999389629810485"/>
        <bgColor indexed="64"/>
      </patternFill>
    </fill>
    <fill>
      <patternFill patternType="solid">
        <fgColor theme="3" tint="0.499984740745262"/>
        <bgColor indexed="64"/>
      </patternFill>
    </fill>
    <fill>
      <patternFill patternType="solid">
        <fgColor theme="7" tint="0.39997558519241921"/>
        <bgColor indexed="64"/>
      </patternFill>
    </fill>
    <fill>
      <patternFill patternType="solid">
        <fgColor rgb="FF59AB38"/>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58">
    <xf numFmtId="0" fontId="0" fillId="0" borderId="0" xfId="0"/>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164" fontId="4" fillId="3" borderId="1" xfId="1"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4" borderId="1" xfId="0" applyFont="1" applyFill="1" applyBorder="1" applyAlignment="1">
      <alignment horizontal="center" vertical="center"/>
    </xf>
    <xf numFmtId="0" fontId="8" fillId="5" borderId="1" xfId="0" applyFont="1" applyFill="1" applyBorder="1" applyAlignment="1">
      <alignment vertical="center" wrapText="1"/>
    </xf>
    <xf numFmtId="0" fontId="8" fillId="5" borderId="1" xfId="0" applyFont="1" applyFill="1" applyBorder="1" applyAlignment="1">
      <alignment horizontal="center" vertical="center"/>
    </xf>
    <xf numFmtId="0" fontId="8" fillId="7" borderId="1" xfId="0" applyFont="1" applyFill="1" applyBorder="1" applyAlignment="1">
      <alignment vertical="center" wrapText="1"/>
    </xf>
    <xf numFmtId="0" fontId="6" fillId="10" borderId="1" xfId="0" applyFont="1" applyFill="1" applyBorder="1" applyAlignment="1">
      <alignment vertical="center"/>
    </xf>
    <xf numFmtId="0" fontId="6" fillId="9" borderId="1" xfId="0" applyFont="1" applyFill="1" applyBorder="1" applyAlignment="1">
      <alignment vertical="center"/>
    </xf>
    <xf numFmtId="0" fontId="6" fillId="8" borderId="1" xfId="0" applyFont="1" applyFill="1" applyBorder="1" applyAlignment="1">
      <alignment vertical="center"/>
    </xf>
    <xf numFmtId="164" fontId="10" fillId="3" borderId="1" xfId="1" applyNumberFormat="1" applyFont="1" applyFill="1" applyBorder="1" applyAlignment="1">
      <alignment vertical="center"/>
    </xf>
    <xf numFmtId="0" fontId="6" fillId="0" borderId="0" xfId="0" applyFont="1" applyAlignment="1">
      <alignment vertical="center"/>
    </xf>
    <xf numFmtId="0" fontId="11" fillId="5" borderId="1" xfId="2" applyFont="1" applyFill="1" applyBorder="1" applyAlignment="1">
      <alignment vertical="center" wrapText="1"/>
    </xf>
    <xf numFmtId="0" fontId="11" fillId="7" borderId="1" xfId="2" applyFont="1" applyFill="1" applyBorder="1" applyAlignment="1">
      <alignment vertical="center" wrapText="1"/>
    </xf>
    <xf numFmtId="0" fontId="6" fillId="8" borderId="1" xfId="0" applyFont="1" applyFill="1" applyBorder="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xf>
    <xf numFmtId="0" fontId="5" fillId="3" borderId="0" xfId="0" applyFont="1" applyFill="1" applyAlignment="1">
      <alignment vertical="center"/>
    </xf>
    <xf numFmtId="164" fontId="5" fillId="3" borderId="0" xfId="1" applyNumberFormat="1" applyFont="1" applyFill="1" applyAlignment="1">
      <alignment vertical="center"/>
    </xf>
    <xf numFmtId="0" fontId="10" fillId="3" borderId="0" xfId="0" applyFont="1" applyFill="1" applyAlignment="1">
      <alignment vertical="center"/>
    </xf>
    <xf numFmtId="164" fontId="10" fillId="3" borderId="0" xfId="1" applyNumberFormat="1" applyFont="1" applyFill="1" applyAlignment="1">
      <alignment vertical="center"/>
    </xf>
    <xf numFmtId="0" fontId="10" fillId="14" borderId="0" xfId="0" applyFont="1" applyFill="1" applyAlignment="1">
      <alignment vertical="center"/>
    </xf>
    <xf numFmtId="164" fontId="10" fillId="14" borderId="0" xfId="1" applyNumberFormat="1" applyFont="1" applyFill="1" applyAlignment="1">
      <alignment vertical="center"/>
    </xf>
    <xf numFmtId="0" fontId="6" fillId="12" borderId="0" xfId="0" applyFont="1" applyFill="1" applyAlignment="1">
      <alignment vertical="center"/>
    </xf>
    <xf numFmtId="164" fontId="6" fillId="12" borderId="0" xfId="1" applyNumberFormat="1" applyFont="1" applyFill="1" applyAlignment="1">
      <alignment vertical="center"/>
    </xf>
    <xf numFmtId="164" fontId="6" fillId="0" borderId="0" xfId="1" applyNumberFormat="1" applyFont="1" applyAlignment="1">
      <alignment vertical="center"/>
    </xf>
    <xf numFmtId="164" fontId="4" fillId="12" borderId="1" xfId="1" applyNumberFormat="1" applyFont="1" applyFill="1" applyBorder="1" applyAlignment="1">
      <alignment horizontal="center" vertical="center" wrapText="1"/>
    </xf>
    <xf numFmtId="164" fontId="10" fillId="12" borderId="1" xfId="1" applyNumberFormat="1" applyFont="1" applyFill="1" applyBorder="1" applyAlignment="1">
      <alignment vertical="center"/>
    </xf>
    <xf numFmtId="0" fontId="5" fillId="14" borderId="1" xfId="0" applyFont="1" applyFill="1" applyBorder="1" applyAlignment="1">
      <alignment horizontal="center" vertical="center" wrapText="1"/>
    </xf>
    <xf numFmtId="0" fontId="6" fillId="14" borderId="1" xfId="0" applyFont="1" applyFill="1" applyBorder="1" applyAlignment="1">
      <alignment vertical="center" wrapText="1"/>
    </xf>
    <xf numFmtId="0" fontId="2" fillId="7" borderId="1" xfId="2" applyFill="1" applyBorder="1" applyAlignment="1">
      <alignment vertical="center" wrapText="1"/>
    </xf>
    <xf numFmtId="0" fontId="3" fillId="15" borderId="1" xfId="0" applyFont="1" applyFill="1" applyBorder="1" applyAlignment="1">
      <alignment vertical="center"/>
    </xf>
    <xf numFmtId="0" fontId="3" fillId="15" borderId="1" xfId="0" applyFont="1" applyFill="1" applyBorder="1" applyAlignment="1">
      <alignment vertical="center" wrapText="1"/>
    </xf>
    <xf numFmtId="0" fontId="6" fillId="14" borderId="1" xfId="0" applyFont="1" applyFill="1" applyBorder="1" applyAlignment="1">
      <alignment horizontal="center" vertical="center"/>
    </xf>
    <xf numFmtId="0" fontId="5" fillId="16" borderId="1" xfId="0" applyFont="1" applyFill="1" applyBorder="1" applyAlignment="1">
      <alignment horizontal="center" vertical="center" wrapText="1"/>
    </xf>
    <xf numFmtId="0" fontId="7" fillId="5" borderId="1" xfId="0" applyFont="1" applyFill="1" applyBorder="1" applyAlignment="1">
      <alignment vertical="center"/>
    </xf>
    <xf numFmtId="0" fontId="7" fillId="5" borderId="1" xfId="0" applyFont="1" applyFill="1" applyBorder="1" applyAlignment="1">
      <alignment vertical="center" wrapText="1"/>
    </xf>
    <xf numFmtId="0" fontId="9" fillId="10" borderId="1" xfId="2" applyFont="1" applyFill="1" applyBorder="1" applyAlignment="1">
      <alignment vertical="center" wrapText="1"/>
    </xf>
    <xf numFmtId="9" fontId="7" fillId="17" borderId="1" xfId="0" applyNumberFormat="1" applyFont="1" applyFill="1" applyBorder="1" applyAlignment="1">
      <alignment vertical="center"/>
    </xf>
    <xf numFmtId="9" fontId="7" fillId="17" borderId="1" xfId="0" applyNumberFormat="1" applyFont="1" applyFill="1" applyBorder="1" applyAlignment="1">
      <alignment vertical="center" wrapText="1"/>
    </xf>
    <xf numFmtId="165" fontId="6" fillId="0" borderId="0" xfId="0" applyNumberFormat="1" applyFont="1" applyAlignment="1">
      <alignment horizontal="left" vertical="top" wrapText="1"/>
    </xf>
    <xf numFmtId="0" fontId="12" fillId="7" borderId="1" xfId="0" applyFont="1" applyFill="1" applyBorder="1" applyAlignment="1">
      <alignment vertical="center" wrapText="1"/>
    </xf>
    <xf numFmtId="0" fontId="13" fillId="7" borderId="1" xfId="2" applyFont="1" applyFill="1" applyBorder="1" applyAlignment="1">
      <alignment vertical="center" wrapText="1"/>
    </xf>
    <xf numFmtId="0" fontId="14" fillId="7" borderId="1" xfId="2" applyFont="1" applyFill="1" applyBorder="1" applyAlignment="1">
      <alignment vertical="center" wrapText="1"/>
    </xf>
    <xf numFmtId="0" fontId="15" fillId="0" borderId="0" xfId="0" applyFont="1" applyAlignment="1">
      <alignment vertical="center"/>
    </xf>
    <xf numFmtId="165" fontId="15" fillId="0" borderId="0" xfId="0" applyNumberFormat="1" applyFont="1" applyAlignment="1">
      <alignment horizontal="left" vertical="top" wrapText="1"/>
    </xf>
    <xf numFmtId="0" fontId="15" fillId="0" borderId="0" xfId="0" applyFont="1" applyAlignment="1">
      <alignment vertical="center" wrapText="1"/>
    </xf>
  </cellXfs>
  <cellStyles count="3">
    <cellStyle name="Lien hypertexte" xfId="2" builtinId="8"/>
    <cellStyle name="Monétaire" xfId="1" builtinId="4"/>
    <cellStyle name="Normal" xfId="0" builtinId="0"/>
  </cellStyles>
  <dxfs count="0"/>
  <tableStyles count="0" defaultTableStyle="TableStyleMedium2" defaultPivotStyle="PivotStyleLight16"/>
  <colors>
    <mruColors>
      <color rgb="FF59AB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243840</xdr:colOff>
      <xdr:row>12</xdr:row>
      <xdr:rowOff>152400</xdr:rowOff>
    </xdr:from>
    <xdr:to>
      <xdr:col>6</xdr:col>
      <xdr:colOff>1082040</xdr:colOff>
      <xdr:row>23</xdr:row>
      <xdr:rowOff>76200</xdr:rowOff>
    </xdr:to>
    <xdr:sp macro="" textlink="">
      <xdr:nvSpPr>
        <xdr:cNvPr id="2" name="ZoneTexte 1">
          <a:extLst>
            <a:ext uri="{FF2B5EF4-FFF2-40B4-BE49-F238E27FC236}">
              <a16:creationId xmlns:a16="http://schemas.microsoft.com/office/drawing/2014/main" id="{2C91D2BD-AD27-4F35-81FF-B8C7B73F5F18}"/>
            </a:ext>
          </a:extLst>
        </xdr:cNvPr>
        <xdr:cNvSpPr txBox="1"/>
      </xdr:nvSpPr>
      <xdr:spPr>
        <a:xfrm>
          <a:off x="243840" y="6477000"/>
          <a:ext cx="7040880" cy="3017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kern="1200"/>
            <a:t>Chiffres</a:t>
          </a:r>
          <a:r>
            <a:rPr lang="fr-FR" sz="1100" b="1" kern="1200" baseline="0"/>
            <a:t> à retenir</a:t>
          </a:r>
        </a:p>
        <a:p>
          <a:endParaRPr lang="fr-FR" sz="1100" kern="1200" baseline="0"/>
        </a:p>
        <a:p>
          <a:r>
            <a:rPr lang="fr-FR" sz="1100" kern="1200" baseline="0"/>
            <a:t>La modernisation d'un réseau d'hydraulique revient en moyenne à 15,000 € l'hectare.</a:t>
          </a:r>
        </a:p>
        <a:p>
          <a:r>
            <a:rPr lang="fr-FR" sz="1100" kern="1200" baseline="0"/>
            <a:t>Un peu plus pour l'extension des réseaux.</a:t>
          </a:r>
        </a:p>
        <a:p>
          <a:endParaRPr lang="fr-FR" sz="1100" kern="1200" baseline="0"/>
        </a:p>
        <a:p>
          <a:pPr marL="0" marR="0" lvl="0" indent="0" defTabSz="914400" eaLnBrk="1" fontAlgn="auto" latinLnBrk="0" hangingPunct="1">
            <a:lnSpc>
              <a:spcPct val="100000"/>
            </a:lnSpc>
            <a:spcBef>
              <a:spcPts val="0"/>
            </a:spcBef>
            <a:spcAft>
              <a:spcPts val="0"/>
            </a:spcAft>
            <a:buClrTx/>
            <a:buSzTx/>
            <a:buFontTx/>
            <a:buNone/>
            <a:tabLst/>
            <a:defRPr/>
          </a:pPr>
          <a:r>
            <a:rPr lang="fr-FR" sz="1100" kern="1200" baseline="0"/>
            <a:t>Avec 80 millions de subventions, soit 100 millions d'euros de travaux, on peut améliorer la compétitivité de 5 à 6000 hectares sur 5 ans en PACA, essentiellement dans les périmètres ASAS. (</a:t>
          </a:r>
          <a:r>
            <a:rPr lang="fr-FR" sz="1100" baseline="0">
              <a:solidFill>
                <a:schemeClr val="dk1"/>
              </a:solidFill>
              <a:effectLst/>
              <a:latin typeface="+mn-lt"/>
              <a:ea typeface="+mn-ea"/>
              <a:cs typeface="+mn-cs"/>
            </a:rPr>
            <a:t>La SCP a son propre budget Région / Collectivités indépendant du programme FEADER).</a:t>
          </a:r>
          <a:endParaRPr lang="fr-FR">
            <a:effectLst/>
          </a:endParaRPr>
        </a:p>
        <a:p>
          <a:endParaRPr lang="fr-FR" sz="1100" kern="1200" baseline="0"/>
        </a:p>
        <a:p>
          <a:r>
            <a:rPr lang="fr-FR" sz="1100" kern="1200" baseline="0"/>
            <a:t>Or en PACA, on a :</a:t>
          </a:r>
        </a:p>
        <a:p>
          <a:r>
            <a:rPr lang="fr-FR" sz="1100" kern="1200" baseline="0"/>
            <a:t>200,000 hectares irrigables :  80,000 SCP +  120,000 ASAs</a:t>
          </a:r>
        </a:p>
        <a:p>
          <a:r>
            <a:rPr lang="fr-FR" sz="1100" kern="1200" baseline="0"/>
            <a:t>120,000 irrigués </a:t>
          </a:r>
        </a:p>
        <a:p>
          <a:endParaRPr lang="fr-FR" sz="1100" kern="1200" baseline="0"/>
        </a:p>
        <a:p>
          <a:r>
            <a:rPr lang="fr-FR" sz="1100" kern="1200" baseline="0"/>
            <a:t>Par conséquent, le budget disponible permet de "renouveler"  6000 / 120,000 = 5 % du parc de superficies irrigables en PACA, sur 5 ans, ce qui reste faible.</a:t>
          </a:r>
        </a:p>
        <a:p>
          <a:endParaRPr lang="fr-FR" sz="1100" kern="1200" baseline="0"/>
        </a:p>
        <a:p>
          <a:r>
            <a:rPr lang="fr-FR" sz="1100" kern="1200" baseline="0"/>
            <a:t>Chiffres à utiliser pour la prochaie programmation à partir de 2028.</a:t>
          </a:r>
        </a:p>
      </xdr:txBody>
    </xdr:sp>
    <xdr:clientData/>
  </xdr:twoCellAnchor>
  <xdr:twoCellAnchor editAs="oneCell">
    <xdr:from>
      <xdr:col>0</xdr:col>
      <xdr:colOff>104775</xdr:colOff>
      <xdr:row>0</xdr:row>
      <xdr:rowOff>38100</xdr:rowOff>
    </xdr:from>
    <xdr:to>
      <xdr:col>2</xdr:col>
      <xdr:colOff>447675</xdr:colOff>
      <xdr:row>3</xdr:row>
      <xdr:rowOff>152400</xdr:rowOff>
    </xdr:to>
    <xdr:pic>
      <xdr:nvPicPr>
        <xdr:cNvPr id="3" name="Image 2">
          <a:extLst>
            <a:ext uri="{FF2B5EF4-FFF2-40B4-BE49-F238E27FC236}">
              <a16:creationId xmlns:a16="http://schemas.microsoft.com/office/drawing/2014/main" id="{309BDCE8-F9DF-2167-8EA0-FF20D9F53B8E}"/>
            </a:ext>
            <a:ext uri="{147F2762-F138-4A5C-976F-8EAC2B608ADB}">
              <a16:predDERef xmlns:a16="http://schemas.microsoft.com/office/drawing/2014/main" pred="{2C91D2BD-AD27-4F35-81FF-B8C7B73F5F18}"/>
            </a:ext>
          </a:extLst>
        </xdr:cNvPr>
        <xdr:cNvPicPr>
          <a:picLocks noChangeAspect="1"/>
        </xdr:cNvPicPr>
      </xdr:nvPicPr>
      <xdr:blipFill>
        <a:blip xmlns:r="http://schemas.openxmlformats.org/officeDocument/2006/relationships" r:embed="rId1"/>
        <a:srcRect l="8750" t="24164" r="8958" b="24164"/>
        <a:stretch>
          <a:fillRect/>
        </a:stretch>
      </xdr:blipFill>
      <xdr:spPr>
        <a:xfrm>
          <a:off x="104775" y="38100"/>
          <a:ext cx="2038350" cy="714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342900</xdr:colOff>
      <xdr:row>3</xdr:row>
      <xdr:rowOff>114300</xdr:rowOff>
    </xdr:to>
    <xdr:pic>
      <xdr:nvPicPr>
        <xdr:cNvPr id="2" name="Image 1">
          <a:extLst>
            <a:ext uri="{FF2B5EF4-FFF2-40B4-BE49-F238E27FC236}">
              <a16:creationId xmlns:a16="http://schemas.microsoft.com/office/drawing/2014/main" id="{8FBCBDB8-B2AF-42F0-896C-9456CD5E8682}"/>
            </a:ext>
            <a:ext uri="{147F2762-F138-4A5C-976F-8EAC2B608ADB}">
              <a16:predDERef xmlns:a16="http://schemas.microsoft.com/office/drawing/2014/main" pred="{2C91D2BD-AD27-4F35-81FF-B8C7B73F5F18}"/>
            </a:ext>
          </a:extLst>
        </xdr:cNvPr>
        <xdr:cNvPicPr>
          <a:picLocks noChangeAspect="1"/>
        </xdr:cNvPicPr>
      </xdr:nvPicPr>
      <xdr:blipFill>
        <a:blip xmlns:r="http://schemas.openxmlformats.org/officeDocument/2006/relationships" r:embed="rId1"/>
        <a:srcRect l="8750" t="24164" r="8958" b="24164"/>
        <a:stretch>
          <a:fillRect/>
        </a:stretch>
      </xdr:blipFill>
      <xdr:spPr>
        <a:xfrm>
          <a:off x="0" y="0"/>
          <a:ext cx="2038350" cy="7143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ireille BRUN" id="{8FBD7942-AEBF-49D8-B49D-E85AA3FE9BA5}" userId="S::m.brun@paca.chambagri.fr::362d33a2-10bc-41ce-ba8f-744e2cc98522"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L6" dT="2025-09-23T10:02:50.50" personId="{8FBD7942-AEBF-49D8-B49D-E85AA3FE9BA5}" id="{79834828-1562-4709-8415-F8AEA1361203}">
    <text>A vérifier</text>
  </threadedComment>
  <threadedComment ref="L7" dT="2025-09-23T09:47:22.74" personId="{8FBD7942-AEBF-49D8-B49D-E85AA3FE9BA5}" id="{CC270CE0-42A6-487A-90DC-9B162FF1CF11}">
    <text>Très variable selon les départements. Contacter votre interlocuteur local.</text>
  </threadedComment>
  <threadedComment ref="F9" dT="2025-09-23T09:54:45.83" personId="{8FBD7942-AEBF-49D8-B49D-E85AA3FE9BA5}" id="{BA926DED-9E93-4791-818B-CC29A54941B9}">
    <text>Le 12ème programme de l’Agence n’est pas considéré comme un règlement approuvé par l’Europe, c’est pourquoi l’Agence doit se conformer au PSN quand elle donne des aides à l’agriculture. Si on pouvait convaincre les Agences de l’eau France de faire reconnaître leurs programmes comme des règlements d’intervention financière par l’Europe, l’Agence pourrait intervenir sans passer par les régions</text>
  </threadedComment>
  <threadedComment ref="L9" dT="2025-09-23T09:40:49.80" personId="{8FBD7942-AEBF-49D8-B49D-E85AA3FE9BA5}" id="{3F83C3EB-2357-4CE3-B47D-D54324487710}">
    <text>L’Agence présente ses intervenitons dans son 12eme programme dans plusieurs fiches. Pour les investissement qui génèrent des éco d’eau, le taux max est de 70% en secteurs déficitaires, 50% en secteurs non déficitaires. Dans les faits, il est rare qu’un projet reçoive ces taux, car il y a (!!!) trop de financeurs.</text>
  </threadedComment>
  <threadedComment ref="L10" dT="2025-09-23T09:39:26.74" personId="{8FBD7942-AEBF-49D8-B49D-E85AA3FE9BA5}" id="{06B3153A-19F9-4643-9F17-2F79CB05A193}">
    <text>L’Europe ne précise pas son taux de participation du FEADER par projet. Elle dit : «je vous donnerai les 13,1 millions d’euros prévus à la condition que les financeurs publics auront mis au moins 1,6 fois plus (1/0.6) que les 13,1 millions». Ce qui peut se ramener à 50% de la totalité d’un projet financé à 80% par les fonds publics (1,6x + x + 20 = 100). Mais dans les faits, il n’y a pas de limite pour chaque projet individuel.</text>
  </threadedComment>
  <threadedComment ref="L11" dT="2025-09-23T09:45:33.49" personId="{8FBD7942-AEBF-49D8-B49D-E85AA3FE9BA5}" id="{B1F9ED4C-D0E6-4D39-B1DE-41BC5A9B8AAD}">
    <text>Le Ministère intervient en totalité sur les 80%. Il ne peut pas y avoir de co-financement sur une même dépense. Les 20% restant doivent être apportés par le pétitionnaire.</text>
  </threadedComment>
  <threadedComment ref="F12" dT="2025-09-23T09:56:02.31" personId="{8FBD7942-AEBF-49D8-B49D-E85AA3FE9BA5}" id="{3FFCAAB6-3A37-47ED-91E9-33548DAA86EF}">
    <text xml:space="preserve">Même chose que pour l’Agence, la CNR se conforme au PSN France. Pourtant comme c’est un financeur privé (à mon sens) elle pourrait s’affranchir de certaines contraintes et financer des dépenses non éligibles. </text>
  </threadedComment>
  <threadedComment ref="L12" dT="2025-09-23T09:46:43.42" personId="{8FBD7942-AEBF-49D8-B49D-E85AA3FE9BA5}" id="{A1256D31-ACF3-40EC-AE40-E3C941135F96}">
    <text>La CNR a des fiches d’intervention par type d’action aidée. Pour l’hydraulique, c’est 50% max (à négocier). Mais il est difficile pour CNR d’intervenir à ce niveau car les plans de financement sont souvent bouclés à 80% par le comité des financeurs régionaux avant la proposition de CNR</text>
  </threadedComment>
</ThreadedComments>
</file>

<file path=xl/threadedComments/threadedComment2.xml><?xml version="1.0" encoding="utf-8"?>
<ThreadedComments xmlns="http://schemas.microsoft.com/office/spreadsheetml/2018/threadedcomments" xmlns:x="http://schemas.openxmlformats.org/spreadsheetml/2006/main">
  <threadedComment ref="L6" dT="2025-09-23T10:02:50.50" personId="{8FBD7942-AEBF-49D8-B49D-E85AA3FE9BA5}" id="{2D1CBAA6-32EB-49C3-9AD3-FA4B341CAEA1}">
    <text>A vérifier</text>
  </threadedComment>
  <threadedComment ref="L7" dT="2025-09-23T09:47:22.74" personId="{8FBD7942-AEBF-49D8-B49D-E85AA3FE9BA5}" id="{90B11F00-01B3-4B7E-8AA7-937659E1B160}">
    <text>Très variable selon les départements. Contacter votre interlocuteur local.</text>
  </threadedComment>
  <threadedComment ref="L9" dT="2025-09-23T09:39:26.74" personId="{8FBD7942-AEBF-49D8-B49D-E85AA3FE9BA5}" id="{696F3C98-0281-44D6-BB75-CDBB33F7FBC4}">
    <text>L’Europe ne précise pas son taux de participation du FEADER par projet. Elle dit : «je vous donnerai les 13,1 millions d’euros prévus à la condition que les financeurs publics auront mis au moins 1,6 fois plus (1/0.6) que les 13,1 millions». Ce qui peut se ramener à 50% de la totalité d’un projet financé à 80% par les fonds publics (1,6x + x + 20 = 100). Mais dans les faits, il n’y a pas de limite pour chaque projet individuel.</text>
  </threadedComment>
  <threadedComment ref="F11" dT="2025-09-23T09:54:45.83" personId="{8FBD7942-AEBF-49D8-B49D-E85AA3FE9BA5}" id="{52A54B02-FCDA-4EB0-B9C7-D781166EBA1E}">
    <text>Le 12ème programme de l’Agence n’est pas considéré comme un règlement approuvé par l’Europe, c’est pourquoi l’Agence doit se conformer au PSN quand elle donne des aides à l’agriculture. Si on pouvait convaincre les Agences de l’eau France de faire reconnaître leurs programmes comme des règlements d’intervention financière par l’Europe, l’Agence pourrait intervenir sans passer par les régions</text>
  </threadedComment>
  <threadedComment ref="L11" dT="2025-09-23T09:40:49.80" personId="{8FBD7942-AEBF-49D8-B49D-E85AA3FE9BA5}" id="{C1671574-AA44-4F8E-90D5-E682DCEDB8D5}">
    <text>L’Agence présente ses intervenitons dans son 12eme programme dans plusieurs fiches. Pour les investissement qui génèrent des éco d’eau, le taux max est de 70% en secteurs déficitaires, 50% en secteurs non déficitaires. Dans les faits, il est rare qu’un projet reçoive ces taux, car il y a (!!!) trop de financeurs.</text>
  </threadedComment>
  <threadedComment ref="L12" dT="2025-09-23T09:45:33.49" personId="{8FBD7942-AEBF-49D8-B49D-E85AA3FE9BA5}" id="{6F65141C-67BF-4767-B917-E6B50186BB88}">
    <text>Le Ministère intervient en totalité sur les 80%. Il ne peut pas y avoir de co-financement sur une même dépense. Les 20% restant doivent être apportés par le pétitionnaire.</text>
  </threadedComment>
  <threadedComment ref="F13" dT="2025-09-23T09:56:02.31" personId="{8FBD7942-AEBF-49D8-B49D-E85AA3FE9BA5}" id="{21859B4E-C0ED-456F-889B-095D5865A29B}">
    <text xml:space="preserve">Même chose que pour l’Agence, la CNR se conforme au PSN France. Pourtant comme c’est un financeur privé (à mon sens) elle pourrait s’affranchir de certaines contraintes et financer des dépenses non éligibles. </text>
  </threadedComment>
  <threadedComment ref="L13" dT="2025-09-23T09:46:43.42" personId="{8FBD7942-AEBF-49D8-B49D-E85AA3FE9BA5}" id="{5EDF7DD7-B618-492F-B4D2-12C30E03D0F1}">
    <text>La CNR a des fiches d’intervention par type d’action aidée. Pour l’hydraulique, c’est 50% max (à négocier). Mais il est difficile pour CNR d’intervenir à ce niveau car les plans de financement sont souvent bouclés à 80% par le comité des financeurs régionaux avant la proposition de CNR</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europe.maregionsud.fr/aides-et-appels-a-projets/projets" TargetMode="External"/><Relationship Id="rId13" Type="http://schemas.openxmlformats.org/officeDocument/2006/relationships/hyperlink" Target="https://eur-lex.europa.eu/legal-content/FR/TXT/?uri=OJ:C_202401305" TargetMode="External"/><Relationship Id="rId18" Type="http://schemas.microsoft.com/office/2017/10/relationships/threadedComment" Target="../threadedComments/threadedComment1.xml"/><Relationship Id="rId3" Type="http://schemas.openxmlformats.org/officeDocument/2006/relationships/hyperlink" Target="https://www.europarl.europa.eu/factsheets/fr/sheet/294068/le-reglement-relatif-aux-plans-strategiques-relevant-de-la-politique-agricole-co" TargetMode="External"/><Relationship Id="rId7" Type="http://schemas.openxmlformats.org/officeDocument/2006/relationships/hyperlink" Target="https://europe.maregionsud.fr/aides-et-appels-a-projets/projets" TargetMode="External"/><Relationship Id="rId12" Type="http://schemas.openxmlformats.org/officeDocument/2006/relationships/hyperlink" Target="https://www.cnr.tm.fr/wp-content/uploads/2024/07/Guide-pratique-porteurs-de-projets.pdf" TargetMode="External"/><Relationship Id="rId17" Type="http://schemas.openxmlformats.org/officeDocument/2006/relationships/comments" Target="../comments1.xml"/><Relationship Id="rId2" Type="http://schemas.openxmlformats.org/officeDocument/2006/relationships/hyperlink" Target="https://agriculture.gouv.fr/documentation-officielle-pac" TargetMode="External"/><Relationship Id="rId16" Type="http://schemas.openxmlformats.org/officeDocument/2006/relationships/vmlDrawing" Target="../drawings/vmlDrawing1.vml"/><Relationship Id="rId1" Type="http://schemas.openxmlformats.org/officeDocument/2006/relationships/hyperlink" Target="https://www.cnr.tm.fr/enjeux-strategie/accompagner-les-territoires-rhodaniens-avec-les-plans-5rhone/" TargetMode="External"/><Relationship Id="rId6" Type="http://schemas.openxmlformats.org/officeDocument/2006/relationships/hyperlink" Target="https://www.doctrine.fr/l/texts/eu/reglements/EULEGEA0F1E5E8928E6002BBE/articles/EULEGARTI5EBF7E3ABDE2D7785FBA" TargetMode="External"/><Relationship Id="rId11" Type="http://schemas.openxmlformats.org/officeDocument/2006/relationships/hyperlink" Target="https://p5rcnr.mgcloud.fr/aides/" TargetMode="External"/><Relationship Id="rId5" Type="http://schemas.openxmlformats.org/officeDocument/2006/relationships/hyperlink" Target="https://www.eaurmc.fr/jcms/pro_128914/fr/12e-programme-sauvons-l-eau-2025-2030" TargetMode="External"/><Relationship Id="rId15" Type="http://schemas.openxmlformats.org/officeDocument/2006/relationships/drawing" Target="../drawings/drawing1.xml"/><Relationship Id="rId10" Type="http://schemas.openxmlformats.org/officeDocument/2006/relationships/hyperlink" Target="https://draaf.paca.agriculture.gouv.fr/appel-a-projets-fonds-hydraulique-agricole-2025-en-provence-alpes-cote-d-azur-a4572.html" TargetMode="External"/><Relationship Id="rId4" Type="http://schemas.openxmlformats.org/officeDocument/2006/relationships/hyperlink" Target="https://www.europarl.europa.eu/factsheets/fr/sheet/294068/le-reglement-relatif-aux-plans-strategiques-relevant-de-la-politique-agricole-co" TargetMode="External"/><Relationship Id="rId9" Type="http://schemas.openxmlformats.org/officeDocument/2006/relationships/hyperlink" Target="https://www.eaurmc.fr/jcms/pro_128680/fr/eco2-sobriete-en-eau-de-l-agriculture;%20https:/www.eaurmc.fr/jcms/pro_128684/fr/eco-4-rm-partage-de-l-eau-entre-les-usages;%20https:/www.eaurmc.fr/jcms/pro_128687/fr/eco5-rm-projets-de-substitution"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aurmc.fr/jcms/pro_128680/fr/eco2-sobriete-en-eau-de-l-agriculture;%20https:/www.eaurmc.fr/jcms/pro_128684/fr/eco-4-rm-partage-de-l-eau-entre-les-usages;%20https:/www.eaurmc.fr/jcms/pro_128687/fr/eco5-rm-projets-de-substitution" TargetMode="External"/><Relationship Id="rId13" Type="http://schemas.openxmlformats.org/officeDocument/2006/relationships/hyperlink" Target="https://www.franceagrimer.fr/aides/par-programme/autres-soutiens-aux-investissements" TargetMode="External"/><Relationship Id="rId18" Type="http://schemas.openxmlformats.org/officeDocument/2006/relationships/printerSettings" Target="../printerSettings/printerSettings2.bin"/><Relationship Id="rId3" Type="http://schemas.openxmlformats.org/officeDocument/2006/relationships/hyperlink" Target="https://www.europarl.europa.eu/factsheets/fr/sheet/294068/le-reglement-relatif-aux-plans-strategiques-relevant-de-la-politique-agricole-co" TargetMode="External"/><Relationship Id="rId21" Type="http://schemas.openxmlformats.org/officeDocument/2006/relationships/comments" Target="../comments2.xml"/><Relationship Id="rId7" Type="http://schemas.openxmlformats.org/officeDocument/2006/relationships/hyperlink" Target="https://europe.maregionsud.fr/aides-et-appels-a-projets/projets/detail/contrat-de-transition-2024" TargetMode="External"/><Relationship Id="rId12" Type="http://schemas.openxmlformats.org/officeDocument/2006/relationships/hyperlink" Target="https://eur-lex.europa.eu/legal-content/FR/TXT/?uri=OJ:C_202401305" TargetMode="External"/><Relationship Id="rId17" Type="http://schemas.openxmlformats.org/officeDocument/2006/relationships/hyperlink" Target="https://europe.maregionsud.fr/aides-et-appels-a-projets/projets/detail/contrat-de-transition-2024" TargetMode="External"/><Relationship Id="rId2" Type="http://schemas.openxmlformats.org/officeDocument/2006/relationships/hyperlink" Target="https://agriculture.gouv.fr/documentation-officielle-pac" TargetMode="External"/><Relationship Id="rId16" Type="http://schemas.openxmlformats.org/officeDocument/2006/relationships/hyperlink" Target="https://www.eaurmc.fr/jcms/gbr_5503/fr/les-appels-a-projets?cids=cbl_43679&amp;cids=cbl_7444&amp;cids=ALL&amp;text=&amp;OK=Rechercher" TargetMode="External"/><Relationship Id="rId20" Type="http://schemas.openxmlformats.org/officeDocument/2006/relationships/vmlDrawing" Target="../drawings/vmlDrawing2.vml"/><Relationship Id="rId1" Type="http://schemas.openxmlformats.org/officeDocument/2006/relationships/hyperlink" Target="https://www.cnr.tm.fr/enjeux-strategie/accompagner-les-territoires-rhodaniens-avec-les-plans-5rhone/" TargetMode="External"/><Relationship Id="rId6" Type="http://schemas.openxmlformats.org/officeDocument/2006/relationships/hyperlink" Target="https://eur-lex.europa.eu/legal-content/FR/TXT/?uri=CELEX:32021R2115" TargetMode="External"/><Relationship Id="rId11" Type="http://schemas.openxmlformats.org/officeDocument/2006/relationships/hyperlink" Target="https://www.cnr.tm.fr/wp-content/uploads/2024/07/Guide-pratique-porteurs-de-projets.pdf" TargetMode="External"/><Relationship Id="rId5" Type="http://schemas.openxmlformats.org/officeDocument/2006/relationships/hyperlink" Target="https://www.eaurmc.fr/jcms/pro_128914/fr/12e-programme-sauvons-l-eau-2025-2030" TargetMode="External"/><Relationship Id="rId15" Type="http://schemas.openxmlformats.org/officeDocument/2006/relationships/hyperlink" Target="https://europe.maregionsud.fr/aides-et-appels-a-projets/projets/detail/contrat-de-transition-2024" TargetMode="External"/><Relationship Id="rId10" Type="http://schemas.openxmlformats.org/officeDocument/2006/relationships/hyperlink" Target="https://p5rcnr.mgcloud.fr/aides/" TargetMode="External"/><Relationship Id="rId19" Type="http://schemas.openxmlformats.org/officeDocument/2006/relationships/drawing" Target="../drawings/drawing2.xml"/><Relationship Id="rId4" Type="http://schemas.openxmlformats.org/officeDocument/2006/relationships/hyperlink" Target="https://www.europarl.europa.eu/factsheets/fr/sheet/294068/le-reglement-relatif-aux-plans-strategiques-relevant-de-la-politique-agricole-co" TargetMode="External"/><Relationship Id="rId9" Type="http://schemas.openxmlformats.org/officeDocument/2006/relationships/hyperlink" Target="https://draaf.paca.agriculture.gouv.fr/appel-a-projets-fonds-hydraulique-agricole-2025-en-provence-alpes-cote-d-azur-a4572.html" TargetMode="External"/><Relationship Id="rId14" Type="http://schemas.openxmlformats.org/officeDocument/2006/relationships/hyperlink" Target="https://europe.maregionsud.fr/aides-et-appels-a-projets/projets/detail/contrat-de-transition-2024" TargetMode="External"/><Relationship Id="rId22"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0FDA6-2B9C-42B6-AAF2-6B880E2C8EF4}">
  <sheetPr>
    <pageSetUpPr fitToPage="1"/>
  </sheetPr>
  <dimension ref="A1:O17"/>
  <sheetViews>
    <sheetView workbookViewId="0">
      <selection activeCell="B3" sqref="B3"/>
    </sheetView>
  </sheetViews>
  <sheetFormatPr defaultColWidth="11.5703125" defaultRowHeight="15.6"/>
  <cols>
    <col min="1" max="1" width="17.28515625" style="22" customWidth="1"/>
    <col min="2" max="2" width="8.140625" style="22" customWidth="1"/>
    <col min="3" max="3" width="10.140625" style="22" customWidth="1"/>
    <col min="4" max="4" width="20.28515625" style="22" customWidth="1"/>
    <col min="5" max="5" width="24.28515625" style="26" customWidth="1"/>
    <col min="6" max="6" width="10.42578125" style="27" customWidth="1"/>
    <col min="7" max="8" width="24.28515625" style="26" customWidth="1"/>
    <col min="9" max="9" width="18.140625" style="22" customWidth="1"/>
    <col min="10" max="10" width="15" style="22" customWidth="1"/>
    <col min="11" max="12" width="15.140625" style="22" customWidth="1"/>
    <col min="13" max="13" width="14.85546875" style="36" bestFit="1" customWidth="1"/>
    <col min="14" max="14" width="14.85546875" style="36" customWidth="1"/>
    <col min="15" max="15" width="65.7109375" style="22" customWidth="1"/>
    <col min="16" max="16384" width="11.5703125" style="22"/>
  </cols>
  <sheetData>
    <row r="1" spans="1:15" ht="15.75">
      <c r="D1" s="55" t="s">
        <v>0</v>
      </c>
      <c r="E1" s="56">
        <v>45923</v>
      </c>
    </row>
    <row r="2" spans="1:15" ht="15.75">
      <c r="D2" s="55" t="s">
        <v>1</v>
      </c>
      <c r="E2" s="57" t="s">
        <v>2</v>
      </c>
    </row>
    <row r="3" spans="1:15" ht="15.75">
      <c r="D3" s="55"/>
      <c r="E3" s="55" t="s">
        <v>3</v>
      </c>
    </row>
    <row r="4" spans="1:15" ht="15.75"/>
    <row r="5" spans="1:15" s="13" customFormat="1" ht="77.25">
      <c r="A5" s="1" t="s">
        <v>4</v>
      </c>
      <c r="B5" s="2" t="s">
        <v>5</v>
      </c>
      <c r="C5" s="45" t="s">
        <v>6</v>
      </c>
      <c r="D5" s="4" t="s">
        <v>7</v>
      </c>
      <c r="E5" s="4" t="s">
        <v>8</v>
      </c>
      <c r="F5" s="4" t="s">
        <v>9</v>
      </c>
      <c r="G5" s="6" t="s">
        <v>10</v>
      </c>
      <c r="H5" s="7" t="s">
        <v>11</v>
      </c>
      <c r="I5" s="7" t="s">
        <v>12</v>
      </c>
      <c r="J5" s="9" t="s">
        <v>13</v>
      </c>
      <c r="K5" s="10" t="s">
        <v>14</v>
      </c>
      <c r="L5" s="11" t="s">
        <v>15</v>
      </c>
      <c r="M5" s="12" t="s">
        <v>16</v>
      </c>
      <c r="N5" s="37" t="s">
        <v>17</v>
      </c>
      <c r="O5" s="39" t="s">
        <v>18</v>
      </c>
    </row>
    <row r="6" spans="1:15" ht="60" customHeight="1">
      <c r="A6" s="42" t="s">
        <v>19</v>
      </c>
      <c r="B6" s="44" t="s">
        <v>20</v>
      </c>
      <c r="C6" s="14" t="s">
        <v>20</v>
      </c>
      <c r="D6" s="46" t="s">
        <v>21</v>
      </c>
      <c r="E6" s="15" t="s">
        <v>22</v>
      </c>
      <c r="F6" s="16" t="s">
        <v>20</v>
      </c>
      <c r="G6" s="17" t="s">
        <v>23</v>
      </c>
      <c r="H6" s="48" t="s">
        <v>24</v>
      </c>
      <c r="I6" s="18" t="s">
        <v>25</v>
      </c>
      <c r="J6" s="19" t="s">
        <v>26</v>
      </c>
      <c r="K6" s="20" t="s">
        <v>27</v>
      </c>
      <c r="L6" s="49">
        <v>0.4</v>
      </c>
      <c r="M6" s="21">
        <f>4*2500000</f>
        <v>10000000</v>
      </c>
      <c r="N6" s="38">
        <v>12000000</v>
      </c>
      <c r="O6" s="40" t="s">
        <v>28</v>
      </c>
    </row>
    <row r="7" spans="1:15" ht="60" customHeight="1">
      <c r="A7" s="42" t="s">
        <v>29</v>
      </c>
      <c r="B7" s="44" t="s">
        <v>20</v>
      </c>
      <c r="C7" s="14" t="s">
        <v>20</v>
      </c>
      <c r="D7" s="46" t="s">
        <v>21</v>
      </c>
      <c r="E7" s="15" t="s">
        <v>22</v>
      </c>
      <c r="F7" s="16" t="s">
        <v>20</v>
      </c>
      <c r="G7" s="17" t="s">
        <v>30</v>
      </c>
      <c r="H7" s="48" t="s">
        <v>24</v>
      </c>
      <c r="I7" s="18" t="s">
        <v>25</v>
      </c>
      <c r="J7" s="19" t="s">
        <v>26</v>
      </c>
      <c r="K7" s="20" t="s">
        <v>31</v>
      </c>
      <c r="L7" s="49">
        <v>0.2</v>
      </c>
      <c r="M7" s="21">
        <v>4000000</v>
      </c>
      <c r="N7" s="38">
        <v>5000000</v>
      </c>
      <c r="O7" s="40" t="s">
        <v>32</v>
      </c>
    </row>
    <row r="8" spans="1:15" ht="60" customHeight="1">
      <c r="A8" s="43" t="s">
        <v>33</v>
      </c>
      <c r="B8" s="44" t="s">
        <v>20</v>
      </c>
      <c r="C8" s="14" t="s">
        <v>20</v>
      </c>
      <c r="D8" s="46" t="s">
        <v>21</v>
      </c>
      <c r="E8" s="23" t="s">
        <v>22</v>
      </c>
      <c r="F8" s="16" t="s">
        <v>20</v>
      </c>
      <c r="G8" s="17" t="s">
        <v>30</v>
      </c>
      <c r="H8" s="48" t="s">
        <v>24</v>
      </c>
      <c r="I8" s="18" t="s">
        <v>25</v>
      </c>
      <c r="J8" s="19" t="s">
        <v>26</v>
      </c>
      <c r="K8" s="20" t="s">
        <v>34</v>
      </c>
      <c r="L8" s="49">
        <v>0.1</v>
      </c>
      <c r="M8" s="21">
        <v>1000000</v>
      </c>
      <c r="N8" s="38"/>
      <c r="O8" s="40" t="s">
        <v>35</v>
      </c>
    </row>
    <row r="9" spans="1:15" ht="60" customHeight="1">
      <c r="A9" s="42" t="s">
        <v>36</v>
      </c>
      <c r="B9" s="44" t="s">
        <v>37</v>
      </c>
      <c r="C9" s="14" t="s">
        <v>20</v>
      </c>
      <c r="D9" s="47" t="s">
        <v>38</v>
      </c>
      <c r="E9" s="23" t="s">
        <v>39</v>
      </c>
      <c r="F9" s="16" t="s">
        <v>37</v>
      </c>
      <c r="G9" s="24" t="s">
        <v>40</v>
      </c>
      <c r="H9" s="48" t="s">
        <v>24</v>
      </c>
      <c r="I9" s="18" t="s">
        <v>41</v>
      </c>
      <c r="J9" s="19" t="s">
        <v>26</v>
      </c>
      <c r="K9" s="20" t="s">
        <v>42</v>
      </c>
      <c r="L9" s="49">
        <v>0.7</v>
      </c>
      <c r="M9" s="21">
        <f>7000000*5</f>
        <v>35000000</v>
      </c>
      <c r="N9" s="38">
        <v>30000000</v>
      </c>
      <c r="O9" s="40" t="s">
        <v>43</v>
      </c>
    </row>
    <row r="10" spans="1:15" ht="60" customHeight="1">
      <c r="A10" s="42" t="s">
        <v>44</v>
      </c>
      <c r="B10" s="44" t="s">
        <v>20</v>
      </c>
      <c r="C10" s="14" t="s">
        <v>20</v>
      </c>
      <c r="D10" s="46" t="s">
        <v>45</v>
      </c>
      <c r="E10" s="23" t="s">
        <v>46</v>
      </c>
      <c r="F10" s="16" t="s">
        <v>20</v>
      </c>
      <c r="G10" s="24" t="s">
        <v>47</v>
      </c>
      <c r="H10" s="48" t="s">
        <v>24</v>
      </c>
      <c r="I10" s="18" t="s">
        <v>44</v>
      </c>
      <c r="J10" s="19" t="s">
        <v>26</v>
      </c>
      <c r="K10" s="20" t="s">
        <v>27</v>
      </c>
      <c r="L10" s="49">
        <v>0.5</v>
      </c>
      <c r="M10" s="21">
        <v>13100000</v>
      </c>
      <c r="N10" s="38">
        <v>18000000</v>
      </c>
      <c r="O10" s="40" t="s">
        <v>48</v>
      </c>
    </row>
    <row r="11" spans="1:15" ht="60" customHeight="1">
      <c r="A11" s="43" t="s">
        <v>49</v>
      </c>
      <c r="B11" s="44" t="s">
        <v>20</v>
      </c>
      <c r="C11" s="14" t="s">
        <v>20</v>
      </c>
      <c r="D11" s="47" t="s">
        <v>50</v>
      </c>
      <c r="E11" s="23" t="s">
        <v>46</v>
      </c>
      <c r="F11" s="16" t="s">
        <v>20</v>
      </c>
      <c r="G11" s="41" t="s">
        <v>51</v>
      </c>
      <c r="H11" s="48" t="s">
        <v>52</v>
      </c>
      <c r="I11" s="18" t="s">
        <v>41</v>
      </c>
      <c r="J11" s="19" t="s">
        <v>53</v>
      </c>
      <c r="K11" s="25" t="s">
        <v>54</v>
      </c>
      <c r="L11" s="50">
        <v>0.8</v>
      </c>
      <c r="M11" s="21">
        <f>3*3000000</f>
        <v>9000000</v>
      </c>
      <c r="N11" s="38">
        <v>9000000</v>
      </c>
      <c r="O11" s="40" t="s">
        <v>55</v>
      </c>
    </row>
    <row r="12" spans="1:15" ht="60" customHeight="1">
      <c r="A12" s="42" t="s">
        <v>56</v>
      </c>
      <c r="B12" s="44" t="s">
        <v>37</v>
      </c>
      <c r="C12" s="14" t="s">
        <v>37</v>
      </c>
      <c r="D12" s="46" t="s">
        <v>57</v>
      </c>
      <c r="E12" s="23" t="s">
        <v>58</v>
      </c>
      <c r="F12" s="16" t="s">
        <v>37</v>
      </c>
      <c r="G12" s="24" t="s">
        <v>59</v>
      </c>
      <c r="H12" s="48" t="s">
        <v>60</v>
      </c>
      <c r="I12" s="18" t="s">
        <v>61</v>
      </c>
      <c r="J12" s="19" t="s">
        <v>62</v>
      </c>
      <c r="K12" s="20" t="s">
        <v>26</v>
      </c>
      <c r="L12" s="49">
        <v>0.5</v>
      </c>
      <c r="M12" s="21">
        <f>30000000/4</f>
        <v>7500000</v>
      </c>
      <c r="N12" s="38">
        <v>200000</v>
      </c>
      <c r="O12" s="40" t="s">
        <v>63</v>
      </c>
    </row>
    <row r="13" spans="1:15" ht="30" customHeight="1">
      <c r="I13" s="28" t="s">
        <v>64</v>
      </c>
      <c r="J13" s="28"/>
      <c r="K13" s="28"/>
      <c r="L13" s="28"/>
      <c r="M13" s="29">
        <f>SUM(M6:M12)</f>
        <v>79600000</v>
      </c>
      <c r="N13" s="29"/>
    </row>
    <row r="14" spans="1:15" ht="30" customHeight="1">
      <c r="I14" s="30" t="s">
        <v>65</v>
      </c>
      <c r="J14" s="30"/>
      <c r="K14" s="30"/>
      <c r="L14" s="30"/>
      <c r="M14" s="31">
        <f>+M6+M7+M9+M8</f>
        <v>50000000</v>
      </c>
      <c r="N14" s="31"/>
    </row>
    <row r="15" spans="1:15" ht="30" customHeight="1">
      <c r="I15" s="32" t="s">
        <v>66</v>
      </c>
      <c r="J15" s="32"/>
      <c r="K15" s="32"/>
      <c r="L15" s="32"/>
      <c r="M15" s="33">
        <f>+M14+M12</f>
        <v>57500000</v>
      </c>
      <c r="N15" s="33"/>
    </row>
    <row r="16" spans="1:15" ht="30" customHeight="1">
      <c r="I16" s="32" t="s">
        <v>44</v>
      </c>
      <c r="J16" s="32"/>
      <c r="K16" s="32"/>
      <c r="L16" s="32"/>
      <c r="M16" s="33">
        <f>+M10</f>
        <v>13100000</v>
      </c>
      <c r="N16" s="33"/>
    </row>
    <row r="17" spans="9:14" ht="30" customHeight="1">
      <c r="I17" s="34" t="s">
        <v>67</v>
      </c>
      <c r="J17" s="34"/>
      <c r="K17" s="34"/>
      <c r="L17" s="34"/>
      <c r="M17" s="35">
        <f>+M16*100/60</f>
        <v>21833333.333333332</v>
      </c>
      <c r="N17" s="35"/>
    </row>
  </sheetData>
  <hyperlinks>
    <hyperlink ref="E12" r:id="rId1" xr:uid="{E16E207D-534F-4A9E-BFA6-E95F16C926F3}"/>
    <hyperlink ref="E8" r:id="rId2" xr:uid="{78297EC6-9AC9-4980-B299-9A61A4E0321C}"/>
    <hyperlink ref="E10" r:id="rId3" xr:uid="{70B69020-F387-4F3E-B7F4-C6485EA5D546}"/>
    <hyperlink ref="E11" r:id="rId4" xr:uid="{A87A55D4-D523-4330-8EC8-0CF9F4EE2F3C}"/>
    <hyperlink ref="E9" r:id="rId5" xr:uid="{2CEDFB57-6F4A-4526-9470-ABD4FFDE9165}"/>
    <hyperlink ref="G10" r:id="rId6" location=":~:text=Les%20investissements%20dans%20l%E2%80%99irrigation%20ne%20sont%20financ%C3%A9s%20que,zone%20dont%20l%E2%80%99environnement%20peut%20%C3%AAtre%20affect%C3%A9%20par%20l%E2%80%99investissement." display="https://www.doctrine.fr/l/texts/eu/reglements/EULEGEA0F1E5E8928E6002BBE/articles/EULEGARTI5EBF7E3ABDE2D7785FBA#:~:text=Les%20investissements%20dans%20l%E2%80%99irrigation%20ne%20sont%20financ%C3%A9s%20que,zone%20dont%20l%E2%80%99environnement%20peut%20%C3%AAtre%20affect%C3%A9%20par%20l%E2%80%99investissement." xr:uid="{355986A1-A234-4F06-8FC1-693336F054F3}"/>
    <hyperlink ref="H6" r:id="rId7" xr:uid="{53743FA5-3084-4D07-93F7-42CC41137D14}"/>
    <hyperlink ref="H7:H10" r:id="rId8" display="Appel à Projets Région Sud" xr:uid="{82D47299-2AFD-4DF2-8BF2-5427CECD984C}"/>
    <hyperlink ref="G9" r:id="rId9" xr:uid="{A2761EB7-605D-48B2-ADA4-835AA30BC307}"/>
    <hyperlink ref="H11" r:id="rId10" xr:uid="{83D898D1-2933-49C8-9D72-73A05CD0630D}"/>
    <hyperlink ref="H12" r:id="rId11" location="/cnr/" xr:uid="{F2801324-FB02-42E6-B04F-2287DC98E198}"/>
    <hyperlink ref="G12" r:id="rId12" display="https://www.cnr.tm.fr/wp-content/uploads/2024/07/Guide-pratique-porteurs-de-projets.pdf" xr:uid="{F3834A82-5E11-4470-ABD8-3D98617AF9B4}"/>
    <hyperlink ref="G11" r:id="rId13" xr:uid="{EA8D67B9-6186-4C3E-A6BC-C3192B7218F5}"/>
  </hyperlinks>
  <pageMargins left="0.70866141732283472" right="0.70866141732283472" top="1.7322834645669292" bottom="0.74803149606299213" header="0.31496062992125984" footer="0.31496062992125984"/>
  <pageSetup paperSize="8" scale="64" orientation="landscape" horizontalDpi="360" verticalDpi="360" r:id="rId14"/>
  <headerFooter>
    <oddHeader>&amp;LCRA PACA - PCHR&amp;C&amp;14FINANCEMENTS DE L'HYDRAULIQUE AGRICOLE
FINANCEURS ET PROGRAMMES D'INTERVENTION
Evaluation du budget potentiel pour le soutien à l'hydraulique de la région SUD PACA disponible pour la période 2023-2027&amp;R&amp;D</oddHeader>
  </headerFooter>
  <drawing r:id="rId15"/>
  <legacyDrawing r:id="rId1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E42B9-4E62-4146-9BD8-6E57621FF0EC}">
  <sheetPr>
    <pageSetUpPr fitToPage="1"/>
  </sheetPr>
  <dimension ref="A1:N13"/>
  <sheetViews>
    <sheetView tabSelected="1" workbookViewId="0">
      <selection activeCell="D1" sqref="D1"/>
    </sheetView>
  </sheetViews>
  <sheetFormatPr defaultColWidth="11.5703125" defaultRowHeight="15.6"/>
  <cols>
    <col min="1" max="1" width="17.28515625" style="22" customWidth="1"/>
    <col min="2" max="2" width="8.140625" style="22" customWidth="1"/>
    <col min="3" max="3" width="10.140625" style="22" customWidth="1"/>
    <col min="4" max="4" width="20.28515625" style="22" customWidth="1"/>
    <col min="5" max="5" width="24.28515625" style="26" customWidth="1"/>
    <col min="6" max="6" width="10.42578125" style="27" customWidth="1"/>
    <col min="7" max="7" width="30.140625" style="26" customWidth="1"/>
    <col min="8" max="8" width="24.28515625" style="26" customWidth="1"/>
    <col min="9" max="9" width="18.140625" style="22" customWidth="1"/>
    <col min="10" max="10" width="15" style="22" customWidth="1"/>
    <col min="11" max="12" width="15.140625" style="22" customWidth="1"/>
    <col min="13" max="13" width="14.85546875" style="36" customWidth="1"/>
    <col min="14" max="14" width="65.7109375" style="22" customWidth="1"/>
    <col min="15" max="16384" width="11.5703125" style="22"/>
  </cols>
  <sheetData>
    <row r="1" spans="1:14" ht="15.75">
      <c r="D1" s="22" t="s">
        <v>0</v>
      </c>
      <c r="E1" s="51">
        <v>45936</v>
      </c>
    </row>
    <row r="2" spans="1:14" ht="15.75">
      <c r="D2" s="22" t="s">
        <v>1</v>
      </c>
      <c r="E2" s="26" t="s">
        <v>2</v>
      </c>
    </row>
    <row r="3" spans="1:14" ht="15.75">
      <c r="E3" s="22" t="s">
        <v>3</v>
      </c>
    </row>
    <row r="4" spans="1:14" ht="15.75"/>
    <row r="5" spans="1:14" s="13" customFormat="1" ht="78">
      <c r="A5" s="1" t="s">
        <v>4</v>
      </c>
      <c r="B5" s="2" t="s">
        <v>5</v>
      </c>
      <c r="C5" s="3" t="s">
        <v>6</v>
      </c>
      <c r="D5" s="4" t="s">
        <v>7</v>
      </c>
      <c r="E5" s="5" t="s">
        <v>8</v>
      </c>
      <c r="F5" s="5" t="s">
        <v>9</v>
      </c>
      <c r="G5" s="6" t="s">
        <v>10</v>
      </c>
      <c r="H5" s="7" t="s">
        <v>11</v>
      </c>
      <c r="I5" s="8" t="s">
        <v>12</v>
      </c>
      <c r="J5" s="9" t="s">
        <v>13</v>
      </c>
      <c r="K5" s="10" t="s">
        <v>14</v>
      </c>
      <c r="L5" s="11" t="s">
        <v>15</v>
      </c>
      <c r="M5" s="37" t="s">
        <v>17</v>
      </c>
      <c r="N5" s="39" t="s">
        <v>18</v>
      </c>
    </row>
    <row r="6" spans="1:14" ht="60" customHeight="1">
      <c r="A6" s="42" t="s">
        <v>19</v>
      </c>
      <c r="B6" s="44" t="s">
        <v>20</v>
      </c>
      <c r="C6" s="14" t="s">
        <v>20</v>
      </c>
      <c r="D6" s="46" t="s">
        <v>21</v>
      </c>
      <c r="E6" s="15" t="s">
        <v>22</v>
      </c>
      <c r="F6" s="16" t="s">
        <v>20</v>
      </c>
      <c r="G6" s="52" t="s">
        <v>68</v>
      </c>
      <c r="H6" s="48" t="s">
        <v>69</v>
      </c>
      <c r="I6" s="18" t="s">
        <v>25</v>
      </c>
      <c r="J6" s="19" t="s">
        <v>26</v>
      </c>
      <c r="K6" s="20" t="s">
        <v>27</v>
      </c>
      <c r="L6" s="49"/>
      <c r="M6" s="21"/>
      <c r="N6" s="38"/>
    </row>
    <row r="7" spans="1:14" ht="60" customHeight="1">
      <c r="A7" s="42" t="s">
        <v>29</v>
      </c>
      <c r="B7" s="44" t="s">
        <v>20</v>
      </c>
      <c r="C7" s="14" t="s">
        <v>20</v>
      </c>
      <c r="D7" s="46" t="s">
        <v>21</v>
      </c>
      <c r="E7" s="15" t="s">
        <v>22</v>
      </c>
      <c r="F7" s="16" t="s">
        <v>20</v>
      </c>
      <c r="G7" s="52" t="s">
        <v>68</v>
      </c>
      <c r="H7" s="48" t="s">
        <v>69</v>
      </c>
      <c r="I7" s="18" t="s">
        <v>25</v>
      </c>
      <c r="J7" s="19" t="s">
        <v>26</v>
      </c>
      <c r="K7" s="20" t="s">
        <v>31</v>
      </c>
      <c r="L7" s="49"/>
      <c r="M7" s="21"/>
      <c r="N7" s="38"/>
    </row>
    <row r="8" spans="1:14" ht="60" customHeight="1">
      <c r="A8" s="43" t="s">
        <v>33</v>
      </c>
      <c r="B8" s="44" t="s">
        <v>20</v>
      </c>
      <c r="C8" s="14" t="s">
        <v>20</v>
      </c>
      <c r="D8" s="46" t="s">
        <v>21</v>
      </c>
      <c r="E8" s="23" t="s">
        <v>22</v>
      </c>
      <c r="F8" s="16" t="s">
        <v>20</v>
      </c>
      <c r="G8" s="52" t="s">
        <v>68</v>
      </c>
      <c r="H8" s="48" t="s">
        <v>69</v>
      </c>
      <c r="I8" s="18" t="s">
        <v>25</v>
      </c>
      <c r="J8" s="19" t="s">
        <v>26</v>
      </c>
      <c r="K8" s="20" t="s">
        <v>34</v>
      </c>
      <c r="L8" s="49"/>
      <c r="M8" s="21"/>
      <c r="N8" s="38"/>
    </row>
    <row r="9" spans="1:14" ht="60" customHeight="1">
      <c r="A9" s="42" t="s">
        <v>44</v>
      </c>
      <c r="B9" s="44" t="s">
        <v>20</v>
      </c>
      <c r="C9" s="14" t="s">
        <v>20</v>
      </c>
      <c r="D9" s="47" t="s">
        <v>45</v>
      </c>
      <c r="E9" s="23" t="s">
        <v>46</v>
      </c>
      <c r="F9" s="16" t="s">
        <v>20</v>
      </c>
      <c r="G9" s="53" t="s">
        <v>70</v>
      </c>
      <c r="H9" s="48" t="s">
        <v>69</v>
      </c>
      <c r="I9" s="18" t="s">
        <v>44</v>
      </c>
      <c r="J9" s="19" t="s">
        <v>26</v>
      </c>
      <c r="K9" s="20" t="s">
        <v>27</v>
      </c>
      <c r="L9" s="49"/>
      <c r="M9" s="21"/>
      <c r="N9" s="38"/>
    </row>
    <row r="10" spans="1:14" ht="60" customHeight="1">
      <c r="A10" s="42" t="s">
        <v>71</v>
      </c>
      <c r="B10" s="44" t="s">
        <v>20</v>
      </c>
      <c r="C10" s="14" t="s">
        <v>20</v>
      </c>
      <c r="D10" s="46" t="s">
        <v>72</v>
      </c>
      <c r="E10" s="23" t="s">
        <v>73</v>
      </c>
      <c r="F10" s="16" t="s">
        <v>20</v>
      </c>
      <c r="G10" s="53" t="s">
        <v>72</v>
      </c>
      <c r="H10" s="48" t="s">
        <v>74</v>
      </c>
      <c r="I10" s="18" t="s">
        <v>41</v>
      </c>
      <c r="J10" s="19" t="s">
        <v>75</v>
      </c>
      <c r="K10" s="20" t="s">
        <v>76</v>
      </c>
      <c r="L10" s="49"/>
      <c r="M10" s="21"/>
      <c r="N10" s="38"/>
    </row>
    <row r="11" spans="1:14" ht="60" customHeight="1">
      <c r="A11" s="43" t="s">
        <v>36</v>
      </c>
      <c r="B11" s="44" t="s">
        <v>37</v>
      </c>
      <c r="C11" s="14" t="s">
        <v>20</v>
      </c>
      <c r="D11" s="47" t="s">
        <v>38</v>
      </c>
      <c r="E11" s="23" t="s">
        <v>39</v>
      </c>
      <c r="F11" s="16" t="s">
        <v>37</v>
      </c>
      <c r="G11" s="54" t="s">
        <v>40</v>
      </c>
      <c r="H11" s="48" t="s">
        <v>77</v>
      </c>
      <c r="I11" s="18" t="s">
        <v>41</v>
      </c>
      <c r="J11" s="19" t="s">
        <v>26</v>
      </c>
      <c r="K11" s="25" t="s">
        <v>42</v>
      </c>
      <c r="L11" s="50"/>
      <c r="M11" s="21"/>
      <c r="N11" s="38"/>
    </row>
    <row r="12" spans="1:14" ht="60" customHeight="1">
      <c r="A12" s="42" t="s">
        <v>49</v>
      </c>
      <c r="B12" s="44" t="s">
        <v>20</v>
      </c>
      <c r="C12" s="14" t="s">
        <v>20</v>
      </c>
      <c r="D12" s="46" t="s">
        <v>50</v>
      </c>
      <c r="E12" s="15" t="s">
        <v>46</v>
      </c>
      <c r="F12" s="16" t="s">
        <v>20</v>
      </c>
      <c r="G12" s="52" t="s">
        <v>51</v>
      </c>
      <c r="H12" s="48" t="s">
        <v>52</v>
      </c>
      <c r="I12" s="18" t="s">
        <v>41</v>
      </c>
      <c r="J12" s="19" t="s">
        <v>53</v>
      </c>
      <c r="K12" s="20" t="s">
        <v>54</v>
      </c>
      <c r="L12" s="49"/>
      <c r="M12" s="21"/>
      <c r="N12" s="38"/>
    </row>
    <row r="13" spans="1:14" ht="60" customHeight="1">
      <c r="A13" s="42" t="s">
        <v>56</v>
      </c>
      <c r="B13" s="44" t="s">
        <v>37</v>
      </c>
      <c r="C13" s="14" t="s">
        <v>37</v>
      </c>
      <c r="D13" s="46" t="s">
        <v>57</v>
      </c>
      <c r="E13" s="15" t="s">
        <v>58</v>
      </c>
      <c r="F13" s="16" t="s">
        <v>37</v>
      </c>
      <c r="G13" s="52" t="s">
        <v>59</v>
      </c>
      <c r="H13" s="48" t="s">
        <v>60</v>
      </c>
      <c r="I13" s="18" t="s">
        <v>61</v>
      </c>
      <c r="J13" s="19" t="s">
        <v>62</v>
      </c>
      <c r="K13" s="20" t="s">
        <v>26</v>
      </c>
      <c r="L13" s="49"/>
      <c r="M13" s="21"/>
      <c r="N13" s="38"/>
    </row>
  </sheetData>
  <hyperlinks>
    <hyperlink ref="E13" r:id="rId1" xr:uid="{5762B75F-2006-4750-B32A-04C7486B4E44}"/>
    <hyperlink ref="E8" r:id="rId2" xr:uid="{BAAB3164-F22F-4765-8102-82284E561DB1}"/>
    <hyperlink ref="E9" r:id="rId3" xr:uid="{EB9B8AC3-9E1A-4650-96FA-201FFA9042E1}"/>
    <hyperlink ref="E12" r:id="rId4" xr:uid="{857BF066-1F65-4EF2-878C-73E6CDC88319}"/>
    <hyperlink ref="E11" r:id="rId5" xr:uid="{9FB960A6-6F5D-485A-9923-BE2922C9D6D4}"/>
    <hyperlink ref="G9" r:id="rId6" xr:uid="{65C9190E-FA68-4783-A21E-DB281535823A}"/>
    <hyperlink ref="H6" r:id="rId7" xr:uid="{6F9F6909-4B20-4610-8CF8-73ABB096E61A}"/>
    <hyperlink ref="G11" r:id="rId8" xr:uid="{A211D9EC-A442-4B9E-8BE4-66748588A3E7}"/>
    <hyperlink ref="H12" r:id="rId9" xr:uid="{E60B2F75-7F9D-4E81-8A9F-B7E4CDEDD83C}"/>
    <hyperlink ref="H13" r:id="rId10" location="/cnr/" xr:uid="{B8DC1A17-E4FB-4167-8428-39C66BF960F8}"/>
    <hyperlink ref="G13" r:id="rId11" display="https://www.cnr.tm.fr/wp-content/uploads/2024/07/Guide-pratique-porteurs-de-projets.pdf" xr:uid="{4674584C-8698-4915-A742-62C7EBE60C9A}"/>
    <hyperlink ref="G12" r:id="rId12" xr:uid="{6B36281C-F4A2-473E-B50C-C7F2E3C9660A}"/>
    <hyperlink ref="H10" r:id="rId13" xr:uid="{7508C4EA-E9DA-4ACD-BA81-E7CF7EDCEF1F}"/>
    <hyperlink ref="H7" r:id="rId14" xr:uid="{08749C68-78C0-42C0-9E69-D879209CC8FD}"/>
    <hyperlink ref="H8" r:id="rId15" xr:uid="{C63DB859-EAD3-4BEC-99C6-0DDE3BF51F0B}"/>
    <hyperlink ref="H11" r:id="rId16" xr:uid="{7BAA7D3C-9A92-41AA-8463-56A99DB88869}"/>
    <hyperlink ref="H9" r:id="rId17" xr:uid="{5A858E45-D906-4C68-9B6B-E5ECB4B167B8}"/>
  </hyperlinks>
  <pageMargins left="0.70866141732283472" right="0.70866141732283472" top="1.7322834645669292" bottom="0.74803149606299213" header="0.31496062992125984" footer="0.31496062992125984"/>
  <pageSetup paperSize="8" scale="64" orientation="landscape" horizontalDpi="360" verticalDpi="360" r:id="rId18"/>
  <headerFooter>
    <oddHeader>&amp;LCRA PACA - PCHR&amp;C&amp;14FINANCEMENTS DE L'HYDRAULIQUE AGRICOLE
FINANCEURS ET PROGRAMMES D'INTERVENTION
Evaluation du budget potentiel pour le soutien à l'hydraulique de la région SUD PACA disponible pour la période 2023-2027&amp;R&amp;D</oddHeader>
  </headerFooter>
  <drawing r:id="rId19"/>
  <legacyDrawing r:id="rId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7764231-234d-4a3a-96bd-0dc00fb13a9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E1E60AC6A21EE4C991559539F998507" ma:contentTypeVersion="9" ma:contentTypeDescription="Crée un document." ma:contentTypeScope="" ma:versionID="52074b0139b836696fc4465ff8f9dc3a">
  <xsd:schema xmlns:xsd="http://www.w3.org/2001/XMLSchema" xmlns:xs="http://www.w3.org/2001/XMLSchema" xmlns:p="http://schemas.microsoft.com/office/2006/metadata/properties" xmlns:ns2="27764231-234d-4a3a-96bd-0dc00fb13a9e" targetNamespace="http://schemas.microsoft.com/office/2006/metadata/properties" ma:root="true" ma:fieldsID="5b4fb8ace33341ab5f84ff08961c51c0" ns2:_="">
    <xsd:import namespace="27764231-234d-4a3a-96bd-0dc00fb13a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764231-234d-4a3a-96bd-0dc00fb13a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9d1d18e-c523-4ee0-ac5d-a4f4629630f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0BD3FF-BA2A-4248-A3E7-ECD0B1763BE8}"/>
</file>

<file path=customXml/itemProps2.xml><?xml version="1.0" encoding="utf-8"?>
<ds:datastoreItem xmlns:ds="http://schemas.openxmlformats.org/officeDocument/2006/customXml" ds:itemID="{042A7E50-665D-4060-9826-274E13CA8B72}"/>
</file>

<file path=customXml/itemProps3.xml><?xml version="1.0" encoding="utf-8"?>
<ds:datastoreItem xmlns:ds="http://schemas.openxmlformats.org/officeDocument/2006/customXml" ds:itemID="{72EAC2F8-2896-404C-BD9F-AEB4F5AC2B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Mireille BRUN</dc:creator>
  <cp:keywords/>
  <dc:description/>
  <cp:lastModifiedBy/>
  <cp:revision/>
  <dcterms:created xsi:type="dcterms:W3CDTF">2025-09-11T15:25:27Z</dcterms:created>
  <dcterms:modified xsi:type="dcterms:W3CDTF">2026-05-19T08:05:54Z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0x0101004E1E60AC6A21EE4C991559539F998507</vt:lpwstr>
  </property>
</Properties>
</file>